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comments6.xml" ContentType="application/vnd.openxmlformats-officedocument.spreadsheetml.comments+xml"/>
  <Override PartName="/xl/drawings/drawing28.xml" ContentType="application/vnd.openxmlformats-officedocument.drawing+xml"/>
  <Override PartName="/xl/drawings/drawing3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comments9.xml" ContentType="application/vnd.openxmlformats-officedocument.spreadsheetml.comments+xml"/>
  <Override PartName="/xl/drawings/drawing38.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comments7.xml" ContentType="application/vnd.openxmlformats-officedocument.spreadsheetml.comments+xml"/>
  <Override PartName="/xl/drawings/drawing27.xml" ContentType="application/vnd.openxmlformats-officedocument.drawing+xml"/>
  <Override PartName="/xl/drawings/drawing36.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comments5.xml" ContentType="application/vnd.openxmlformats-officedocument.spreadsheetml.comments+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drawings/drawing23.xml" ContentType="application/vnd.openxmlformats-officedocument.drawing+xml"/>
  <Override PartName="/xl/drawings/drawing32.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bookViews>
    <workbookView xWindow="0" yWindow="0" windowWidth="20385" windowHeight="8370" tabRatio="873"/>
  </bookViews>
  <sheets>
    <sheet name="报表封面" sheetId="243" r:id="rId1"/>
    <sheet name="目录" sheetId="263" r:id="rId2"/>
    <sheet name="基础信息表" sheetId="265" r:id="rId3"/>
    <sheet name="A10000年度报表（A类）" sheetId="245" r:id="rId4"/>
    <sheet name="A101010收入明细" sheetId="257" r:id="rId5"/>
    <sheet name="A101020金融收入" sheetId="280" r:id="rId6"/>
    <sheet name="A102010成本支出" sheetId="259" r:id="rId7"/>
    <sheet name="A102020金融支出表" sheetId="281" r:id="rId8"/>
    <sheet name="A103000事业、非营利组织收入、支出表" sheetId="282" r:id="rId9"/>
    <sheet name="A1040期间费用" sheetId="267" r:id="rId10"/>
    <sheet name="A105000纳税调整" sheetId="268" r:id="rId11"/>
    <sheet name="A105010视同销售" sheetId="269" r:id="rId12"/>
    <sheet name="A105020未按权责发生制" sheetId="270" r:id="rId13"/>
    <sheet name="A105030投资收益" sheetId="276" r:id="rId14"/>
    <sheet name="A105040专项用途" sheetId="283" r:id="rId15"/>
    <sheet name="A105050职工薪酬" sheetId="271" r:id="rId16"/>
    <sheet name="A105060广告业务宣传" sheetId="272" r:id="rId17"/>
    <sheet name="A105070捐赠支出" sheetId="284" r:id="rId18"/>
    <sheet name="A105080折旧摊销" sheetId="386" r:id="rId19"/>
    <sheet name="A105090资产损失" sheetId="273" r:id="rId20"/>
    <sheet name="A105100企业重组" sheetId="287" r:id="rId21"/>
    <sheet name="A105110政策性搬迁" sheetId="288" r:id="rId22"/>
    <sheet name="A105120特殊行业准备金" sheetId="289" r:id="rId23"/>
    <sheet name="A106000弥补亏损表" sheetId="274" r:id="rId24"/>
    <sheet name="A107010免、减及加计扣除" sheetId="290" r:id="rId25"/>
    <sheet name="A107011股息红利" sheetId="291" r:id="rId26"/>
    <sheet name="A107012研发费用" sheetId="296" r:id="rId27"/>
    <sheet name="A107020所得减免" sheetId="295" r:id="rId28"/>
    <sheet name="A107030抵扣应纳税所得" sheetId="299" r:id="rId29"/>
    <sheet name="A107040减免所得税" sheetId="300" r:id="rId30"/>
    <sheet name="A107041高新技术" sheetId="301" r:id="rId31"/>
    <sheet name="A107042软件、集成" sheetId="302" r:id="rId32"/>
    <sheet name="A107050税额抵免" sheetId="303" r:id="rId33"/>
    <sheet name="A108000境外所得" sheetId="304" r:id="rId34"/>
    <sheet name="A108010境外所得调整" sheetId="305" r:id="rId35"/>
    <sheet name="A108020境外分支机构" sheetId="306" r:id="rId36"/>
    <sheet name="A108030跨年度" sheetId="307" r:id="rId37"/>
    <sheet name="A109000跨地区" sheetId="308" r:id="rId38"/>
    <sheet name="A109010汇总纳税" sheetId="326" r:id="rId39"/>
    <sheet name="Sheet2" sheetId="388" r:id="rId40"/>
  </sheets>
  <externalReferences>
    <externalReference r:id="rId41"/>
    <externalReference r:id="rId42"/>
  </externalReferences>
  <definedNames>
    <definedName name="_3_?">#REF!</definedName>
    <definedName name="_6_??????">#REF!</definedName>
    <definedName name="_GoBack" localSheetId="19">A105090资产损失!$B$23</definedName>
    <definedName name="_Hlk525015068" localSheetId="2">基础信息表!#REF!</definedName>
    <definedName name="_Hlk525117707" localSheetId="2">基础信息表!#REF!</definedName>
    <definedName name="_xlnm.Print_Area" localSheetId="3">'A10000年度报表（A类）'!$A$1:$D$40</definedName>
    <definedName name="_xlnm.Print_Area" localSheetId="4">A101010收入明细!$A$1:$D$30</definedName>
    <definedName name="_xlnm.Print_Area" localSheetId="5">A101020金融收入!$A$1:$D$46</definedName>
    <definedName name="_xlnm.Print_Area" localSheetId="6">A102010成本支出!$A$1:$D$30</definedName>
    <definedName name="_xlnm.Print_Area" localSheetId="7">A102020金融支出表!$A$1:$D$43</definedName>
    <definedName name="_xlnm.Print_Area" localSheetId="8">A103000事业、非营利组织收入、支出表!$A$1:$D$32</definedName>
    <definedName name="_xlnm.Print_Area" localSheetId="9">A1040期间费用!$A$1:$I$31</definedName>
    <definedName name="_xlnm.Print_Area" localSheetId="10">A105000纳税调整!$A$1:$G$49</definedName>
    <definedName name="_xlnm.Print_Area" localSheetId="11">A105010视同销售!$A$1:$E$34</definedName>
    <definedName name="_xlnm.Print_Area" localSheetId="12">A105020未按权责发生制!$A$1:$H$20</definedName>
    <definedName name="_xlnm.Print_Area" localSheetId="13">A105030投资收益!$A$1:$N$18</definedName>
    <definedName name="_xlnm.Print_Area" localSheetId="14">A105040专项用途!$A$1:$P$13</definedName>
    <definedName name="_xlnm.Print_Area" localSheetId="15">A105050职工薪酬!$A$1:$J$17</definedName>
    <definedName name="_xlnm.Print_Area" localSheetId="16">A105060广告业务宣传!$A$1:$D$16</definedName>
    <definedName name="_xlnm.Print_Area" localSheetId="17">A105070捐赠支出!$A$1:$J$12</definedName>
    <definedName name="_xlnm.Print_Area" localSheetId="18">A105080折旧摊销!$A$1:$M$42</definedName>
    <definedName name="_xlnm.Print_Area" localSheetId="19">A105090资产损失!$A$1:$I$34</definedName>
    <definedName name="_xlnm.Print_Area" localSheetId="20">A105100企业重组!$A$1:$J$21</definedName>
    <definedName name="_xlnm.Print_Area" localSheetId="21">A105110政策性搬迁!$A$1:$D$27</definedName>
    <definedName name="_xlnm.Print_Area" localSheetId="22">A105120特殊行业准备金!$A$1:$H$47</definedName>
    <definedName name="_xlnm.Print_Area" localSheetId="23">A106000弥补亏损表!$A$1:$M$18</definedName>
    <definedName name="_xlnm.Print_Area" localSheetId="24">A107010免、减及加计扣除!$A$1:$D$34</definedName>
    <definedName name="_xlnm.Print_Area" localSheetId="25">A107011股息红利!$A$1:$S$15</definedName>
    <definedName name="_xlnm.Print_Area" localSheetId="26">A107012研发费用!$A$1:$E$55</definedName>
    <definedName name="_xlnm.Print_Area" localSheetId="27">A107020所得减免!$A$1:$N$34</definedName>
    <definedName name="_xlnm.Print_Area" localSheetId="28">A107030抵扣应纳税所得!$A$1:$F$23</definedName>
    <definedName name="_xlnm.Print_Area" localSheetId="29">A107040减免所得税!$A$1:$D$39</definedName>
    <definedName name="_xlnm.Print_Area" localSheetId="30">A107041高新技术!$A$1:$I$37</definedName>
    <definedName name="_xlnm.Print_Area" localSheetId="31">A107042软件、集成!$A$1:$E$30</definedName>
    <definedName name="_xlnm.Print_Area" localSheetId="32">A107050税额抵免!$A$1:$N$17</definedName>
    <definedName name="_xlnm.Print_Area" localSheetId="33">A108000境外所得!$A$1:$U$15</definedName>
    <definedName name="_xlnm.Print_Area" localSheetId="34">A108010境外所得调整!$A$1:$T$15</definedName>
    <definedName name="_xlnm.Print_Area" localSheetId="35">A108020境外分支机构!$A$1:$K$16</definedName>
    <definedName name="_xlnm.Print_Area" localSheetId="36">A108030跨年度!$A$1:$U$15</definedName>
    <definedName name="_xlnm.Print_Area" localSheetId="37">A109000跨地区!$A$1:$D$21</definedName>
    <definedName name="_xlnm.Print_Area" localSheetId="38">A109010汇总纳税!$A$1:$H$25</definedName>
    <definedName name="_xlnm.Print_Area" localSheetId="2">基础信息表!$A$1:$I$25</definedName>
    <definedName name="_xlnm.Print_Area" localSheetId="1">目录!$A$1:$D$42</definedName>
    <definedName name="Print_Area_MI">#REF!</definedName>
    <definedName name="不要问我在哪">#REF!</definedName>
    <definedName name="核定">'[1]Sheet1 (11)'!$A$5</definedName>
    <definedName name="序号">'[2]Sheet1 (11)'!$A$5</definedName>
  </definedNames>
  <calcPr calcId="125725"/>
</workbook>
</file>

<file path=xl/calcChain.xml><?xml version="1.0" encoding="utf-8"?>
<calcChain xmlns="http://schemas.openxmlformats.org/spreadsheetml/2006/main">
  <c r="E38" i="296"/>
  <c r="E31"/>
  <c r="E26"/>
  <c r="E22"/>
  <c r="H8" i="273"/>
  <c r="I8" s="1"/>
  <c r="H9"/>
  <c r="I9" s="1"/>
  <c r="H10"/>
  <c r="I10" s="1"/>
  <c r="H11"/>
  <c r="I11" s="1"/>
  <c r="H12"/>
  <c r="I12" s="1"/>
  <c r="H13"/>
  <c r="I13" s="1"/>
  <c r="H14"/>
  <c r="I14" s="1"/>
  <c r="H15"/>
  <c r="I15" s="1"/>
  <c r="H16"/>
  <c r="I16" s="1"/>
  <c r="H17"/>
  <c r="I17" s="1"/>
  <c r="H18"/>
  <c r="I18" s="1"/>
  <c r="H19"/>
  <c r="I19" s="1"/>
  <c r="H20"/>
  <c r="I20" s="1"/>
  <c r="H21"/>
  <c r="I21" s="1"/>
  <c r="H22"/>
  <c r="I22" s="1"/>
  <c r="H23"/>
  <c r="I23" s="1"/>
  <c r="H24"/>
  <c r="I24" s="1"/>
  <c r="H25"/>
  <c r="I25" s="1"/>
  <c r="H26"/>
  <c r="I26" s="1"/>
  <c r="H27"/>
  <c r="I27" s="1"/>
  <c r="H28"/>
  <c r="I28" s="1"/>
  <c r="H29"/>
  <c r="I29" s="1"/>
  <c r="H30"/>
  <c r="I30" s="1"/>
  <c r="H31"/>
  <c r="I31" s="1"/>
  <c r="H32"/>
  <c r="I32" s="1"/>
  <c r="H7"/>
  <c r="I7" s="1"/>
  <c r="H6"/>
  <c r="I6" s="1"/>
  <c r="D16" i="306"/>
  <c r="E16"/>
  <c r="G16"/>
  <c r="H16"/>
  <c r="I16"/>
  <c r="J16"/>
  <c r="K16"/>
  <c r="C16"/>
  <c r="F8"/>
  <c r="F9"/>
  <c r="F10"/>
  <c r="F11"/>
  <c r="F12"/>
  <c r="F13"/>
  <c r="F14"/>
  <c r="F15"/>
  <c r="F7"/>
  <c r="N24" i="295"/>
  <c r="N25"/>
  <c r="N26"/>
  <c r="N27"/>
  <c r="N28"/>
  <c r="N29"/>
  <c r="N30"/>
  <c r="N31"/>
  <c r="E6" i="296"/>
  <c r="E10"/>
  <c r="D7" i="290"/>
  <c r="D8"/>
  <c r="D20"/>
  <c r="D25" i="245"/>
  <c r="E33" i="273"/>
  <c r="F33"/>
  <c r="G33"/>
  <c r="D33"/>
  <c r="J41" i="386"/>
  <c r="M23"/>
  <c r="F23"/>
  <c r="G23"/>
  <c r="E23"/>
  <c r="K15"/>
  <c r="H6" i="271"/>
  <c r="F16" i="306" l="1"/>
  <c r="I33" i="273"/>
  <c r="H33"/>
  <c r="M12" i="386"/>
  <c r="H8" l="1"/>
  <c r="H9"/>
  <c r="H10"/>
  <c r="H11"/>
  <c r="H7"/>
  <c r="M33" l="1"/>
  <c r="M20"/>
  <c r="L39"/>
  <c r="L40"/>
  <c r="L34"/>
  <c r="L35"/>
  <c r="L36"/>
  <c r="L37"/>
  <c r="L38"/>
  <c r="H39"/>
  <c r="I39"/>
  <c r="H40"/>
  <c r="I40"/>
  <c r="H34"/>
  <c r="I34"/>
  <c r="H35"/>
  <c r="I35"/>
  <c r="H36"/>
  <c r="I36"/>
  <c r="H37"/>
  <c r="I37"/>
  <c r="I38"/>
  <c r="H38"/>
  <c r="L28"/>
  <c r="L29"/>
  <c r="L30"/>
  <c r="L31"/>
  <c r="L32"/>
  <c r="L24"/>
  <c r="L25"/>
  <c r="L26"/>
  <c r="L27"/>
  <c r="I28"/>
  <c r="I29"/>
  <c r="I30"/>
  <c r="I31"/>
  <c r="I32"/>
  <c r="I24"/>
  <c r="I25"/>
  <c r="I26"/>
  <c r="H28"/>
  <c r="H29"/>
  <c r="H30"/>
  <c r="H31"/>
  <c r="H32"/>
  <c r="H24"/>
  <c r="H25"/>
  <c r="H26"/>
  <c r="I27"/>
  <c r="H27"/>
  <c r="G6" i="284"/>
  <c r="G17" i="271"/>
  <c r="L23" i="386" l="1"/>
  <c r="H23"/>
  <c r="I23"/>
  <c r="I9"/>
  <c r="M9" s="1"/>
  <c r="K16"/>
  <c r="K17"/>
  <c r="K18"/>
  <c r="K19"/>
  <c r="K14"/>
  <c r="K13"/>
  <c r="K41" s="1"/>
  <c r="I34" i="301"/>
  <c r="L8" i="386"/>
  <c r="L9"/>
  <c r="L10"/>
  <c r="L11"/>
  <c r="L7"/>
  <c r="I11"/>
  <c r="M11" s="1"/>
  <c r="I10"/>
  <c r="M10" s="1"/>
  <c r="I8"/>
  <c r="M8" s="1"/>
  <c r="I7"/>
  <c r="M7" s="1"/>
  <c r="H5" i="284" l="1"/>
  <c r="E20" i="386"/>
  <c r="E33"/>
  <c r="G33"/>
  <c r="L20"/>
  <c r="G20"/>
  <c r="M6"/>
  <c r="M41" s="1"/>
  <c r="L6"/>
  <c r="I6"/>
  <c r="H6"/>
  <c r="G6"/>
  <c r="F6"/>
  <c r="E6"/>
  <c r="D27" i="269"/>
  <c r="E41" i="386" l="1"/>
  <c r="I20"/>
  <c r="H20"/>
  <c r="L33"/>
  <c r="H33"/>
  <c r="F20"/>
  <c r="G41"/>
  <c r="F33"/>
  <c r="L41" l="1"/>
  <c r="F41"/>
  <c r="D36" i="268" s="1"/>
  <c r="H41" i="386"/>
  <c r="I33"/>
  <c r="I41" s="1"/>
  <c r="E36" i="268" s="1"/>
  <c r="G36" l="1"/>
  <c r="F36"/>
  <c r="E17" i="271"/>
  <c r="I31" i="267" l="1"/>
  <c r="G31"/>
  <c r="E31"/>
  <c r="B7" i="307" l="1"/>
  <c r="B8"/>
  <c r="B9"/>
  <c r="B10"/>
  <c r="B11"/>
  <c r="B12"/>
  <c r="B13"/>
  <c r="B14"/>
  <c r="AR22" i="306"/>
  <c r="AR23"/>
  <c r="AR24"/>
  <c r="AR25"/>
  <c r="AR26"/>
  <c r="AR27"/>
  <c r="AR28"/>
  <c r="AR29"/>
  <c r="B7" i="305"/>
  <c r="B8"/>
  <c r="B9"/>
  <c r="B10"/>
  <c r="B11"/>
  <c r="B12"/>
  <c r="B13"/>
  <c r="B14"/>
  <c r="E15" i="304"/>
  <c r="F15"/>
  <c r="H15"/>
  <c r="D22" i="245" s="1"/>
  <c r="J15" i="304"/>
  <c r="L15"/>
  <c r="M15"/>
  <c r="N15"/>
  <c r="D34" i="245" s="1"/>
  <c r="P15" i="304"/>
  <c r="Q15"/>
  <c r="R15"/>
  <c r="S15"/>
  <c r="D15"/>
  <c r="O7"/>
  <c r="T7"/>
  <c r="U7" s="1"/>
  <c r="O8"/>
  <c r="T8"/>
  <c r="U8" s="1"/>
  <c r="O9"/>
  <c r="T9"/>
  <c r="U9" s="1"/>
  <c r="O10"/>
  <c r="T10"/>
  <c r="U10" s="1"/>
  <c r="O11"/>
  <c r="T11"/>
  <c r="U11" s="1"/>
  <c r="O12"/>
  <c r="T12"/>
  <c r="U12" s="1"/>
  <c r="O13"/>
  <c r="T13"/>
  <c r="U13" s="1"/>
  <c r="O14"/>
  <c r="T14"/>
  <c r="U14" s="1"/>
  <c r="T6"/>
  <c r="O6"/>
  <c r="I7"/>
  <c r="K7" s="1"/>
  <c r="G7"/>
  <c r="G8"/>
  <c r="I8" s="1"/>
  <c r="K8" s="1"/>
  <c r="G9"/>
  <c r="I9" s="1"/>
  <c r="K9" s="1"/>
  <c r="G10"/>
  <c r="I10" s="1"/>
  <c r="K10" s="1"/>
  <c r="G11"/>
  <c r="I11" s="1"/>
  <c r="K11" s="1"/>
  <c r="G12"/>
  <c r="I12" s="1"/>
  <c r="K12" s="1"/>
  <c r="G13"/>
  <c r="I13" s="1"/>
  <c r="K13" s="1"/>
  <c r="G14"/>
  <c r="I14" s="1"/>
  <c r="K14" s="1"/>
  <c r="G6"/>
  <c r="I6" s="1"/>
  <c r="K6" s="1"/>
  <c r="D7" i="300"/>
  <c r="D6"/>
  <c r="F23" i="299"/>
  <c r="E23"/>
  <c r="D19"/>
  <c r="F9"/>
  <c r="E9"/>
  <c r="D13"/>
  <c r="D23" s="1"/>
  <c r="D26" i="245" s="1"/>
  <c r="D7" i="299"/>
  <c r="D9" i="308"/>
  <c r="D8"/>
  <c r="T7" i="307"/>
  <c r="T8"/>
  <c r="T9"/>
  <c r="T10"/>
  <c r="T11"/>
  <c r="T12"/>
  <c r="T13"/>
  <c r="T14"/>
  <c r="T6"/>
  <c r="B6"/>
  <c r="AR21" i="306"/>
  <c r="B6" i="305"/>
  <c r="E28" i="302"/>
  <c r="E25"/>
  <c r="E22"/>
  <c r="E20"/>
  <c r="E17"/>
  <c r="E13"/>
  <c r="E12"/>
  <c r="G30" i="301"/>
  <c r="H30"/>
  <c r="F30"/>
  <c r="H21"/>
  <c r="G21"/>
  <c r="I29"/>
  <c r="I17"/>
  <c r="I11"/>
  <c r="I8"/>
  <c r="H33" i="295"/>
  <c r="I33"/>
  <c r="J33"/>
  <c r="K33"/>
  <c r="L33"/>
  <c r="N33" s="1"/>
  <c r="D24" i="245" s="1"/>
  <c r="M33" i="295"/>
  <c r="G33"/>
  <c r="N17"/>
  <c r="N18"/>
  <c r="N19"/>
  <c r="N20"/>
  <c r="N21"/>
  <c r="N22"/>
  <c r="N23"/>
  <c r="N32"/>
  <c r="N7"/>
  <c r="N8"/>
  <c r="N9"/>
  <c r="N10"/>
  <c r="N11"/>
  <c r="N12"/>
  <c r="N13"/>
  <c r="N14"/>
  <c r="N6"/>
  <c r="E48" i="296"/>
  <c r="E50" s="1"/>
  <c r="E54" s="1"/>
  <c r="D29" i="290" s="1"/>
  <c r="D28" s="1"/>
  <c r="E19" i="296"/>
  <c r="E37" s="1"/>
  <c r="D9" i="299" l="1"/>
  <c r="D11" s="1"/>
  <c r="I14" i="301"/>
  <c r="T15" i="304"/>
  <c r="O15"/>
  <c r="U6"/>
  <c r="U15" s="1"/>
  <c r="I30" i="301"/>
  <c r="K15" i="304"/>
  <c r="D33" i="245" s="1"/>
  <c r="E55" i="296"/>
  <c r="G15" i="304"/>
  <c r="I15"/>
  <c r="E5" i="296"/>
  <c r="E43" s="1"/>
  <c r="G20" i="301"/>
  <c r="H20"/>
  <c r="I28"/>
  <c r="G6" i="289"/>
  <c r="F6"/>
  <c r="G43"/>
  <c r="F43"/>
  <c r="G39"/>
  <c r="F39"/>
  <c r="G35"/>
  <c r="F35"/>
  <c r="G30"/>
  <c r="F30"/>
  <c r="G25"/>
  <c r="F25"/>
  <c r="H25" s="1"/>
  <c r="G20"/>
  <c r="F20"/>
  <c r="J12" i="284"/>
  <c r="I12"/>
  <c r="H12"/>
  <c r="G12"/>
  <c r="E21" i="268" s="1"/>
  <c r="F12" i="284"/>
  <c r="E12"/>
  <c r="D12"/>
  <c r="D21" i="268" s="1"/>
  <c r="K6" i="305"/>
  <c r="P6" s="1"/>
  <c r="T6" s="1"/>
  <c r="O6"/>
  <c r="H43" i="289" l="1"/>
  <c r="G5"/>
  <c r="H30"/>
  <c r="H39"/>
  <c r="H35"/>
  <c r="H20"/>
  <c r="G47"/>
  <c r="F5"/>
  <c r="F47"/>
  <c r="I27" i="301"/>
  <c r="H6" i="289"/>
  <c r="I18" i="287"/>
  <c r="I19"/>
  <c r="F18"/>
  <c r="F19"/>
  <c r="D7" i="280"/>
  <c r="D14"/>
  <c r="D23"/>
  <c r="D22" s="1"/>
  <c r="D31"/>
  <c r="D39"/>
  <c r="D6" l="1"/>
  <c r="H47" i="289"/>
  <c r="H5"/>
  <c r="J18" i="287"/>
  <c r="J19"/>
  <c r="D5" i="280"/>
  <c r="I26" i="301"/>
  <c r="I25" l="1"/>
  <c r="I24" l="1"/>
  <c r="I23" l="1"/>
  <c r="D11" i="282"/>
  <c r="F11" i="268"/>
  <c r="G11"/>
  <c r="F12"/>
  <c r="G12"/>
  <c r="F14"/>
  <c r="G14"/>
  <c r="G15"/>
  <c r="F26"/>
  <c r="G26"/>
  <c r="F39"/>
  <c r="G39"/>
  <c r="F44"/>
  <c r="G44"/>
  <c r="E7" i="269"/>
  <c r="E9"/>
  <c r="E10"/>
  <c r="E11"/>
  <c r="E12"/>
  <c r="E13"/>
  <c r="E14"/>
  <c r="E15"/>
  <c r="E17"/>
  <c r="E18"/>
  <c r="E19"/>
  <c r="E20"/>
  <c r="E21"/>
  <c r="E22"/>
  <c r="E23"/>
  <c r="E24"/>
  <c r="E25"/>
  <c r="E29"/>
  <c r="E30"/>
  <c r="D31"/>
  <c r="D26" s="1"/>
  <c r="E33"/>
  <c r="E34"/>
  <c r="C7" i="270"/>
  <c r="D7"/>
  <c r="E7"/>
  <c r="F7"/>
  <c r="G7"/>
  <c r="H8"/>
  <c r="H9"/>
  <c r="H10"/>
  <c r="C11"/>
  <c r="D11"/>
  <c r="E11"/>
  <c r="F11"/>
  <c r="G11"/>
  <c r="H12"/>
  <c r="H13"/>
  <c r="H14"/>
  <c r="C15"/>
  <c r="D15"/>
  <c r="E15"/>
  <c r="F15"/>
  <c r="G15"/>
  <c r="H16"/>
  <c r="H17"/>
  <c r="H18"/>
  <c r="H19"/>
  <c r="N7" i="283"/>
  <c r="N8"/>
  <c r="N9"/>
  <c r="N10"/>
  <c r="N11"/>
  <c r="N12"/>
  <c r="D13"/>
  <c r="E13"/>
  <c r="F13"/>
  <c r="L13"/>
  <c r="M13"/>
  <c r="F29" i="268" s="1"/>
  <c r="F28" s="1"/>
  <c r="O13" i="283"/>
  <c r="P13"/>
  <c r="K9" i="276"/>
  <c r="L9"/>
  <c r="F10"/>
  <c r="K10"/>
  <c r="L10"/>
  <c r="F11"/>
  <c r="K11"/>
  <c r="L11"/>
  <c r="F12"/>
  <c r="K12"/>
  <c r="L12"/>
  <c r="F13"/>
  <c r="K13"/>
  <c r="L13"/>
  <c r="F14"/>
  <c r="K14"/>
  <c r="L14"/>
  <c r="F15"/>
  <c r="K15"/>
  <c r="L15"/>
  <c r="F16"/>
  <c r="K16"/>
  <c r="L16"/>
  <c r="F17"/>
  <c r="K17"/>
  <c r="L17"/>
  <c r="G18"/>
  <c r="H18"/>
  <c r="I18"/>
  <c r="J18"/>
  <c r="I6" i="271"/>
  <c r="G8"/>
  <c r="I10"/>
  <c r="I16"/>
  <c r="F6" i="287"/>
  <c r="I6"/>
  <c r="F7"/>
  <c r="I7"/>
  <c r="F8"/>
  <c r="I8"/>
  <c r="F9"/>
  <c r="I9"/>
  <c r="F10"/>
  <c r="I10"/>
  <c r="F11"/>
  <c r="I11"/>
  <c r="F12"/>
  <c r="I12"/>
  <c r="D13"/>
  <c r="D21" s="1"/>
  <c r="E13"/>
  <c r="E21" s="1"/>
  <c r="G13"/>
  <c r="G21" s="1"/>
  <c r="H13"/>
  <c r="H21" s="1"/>
  <c r="F14"/>
  <c r="I14"/>
  <c r="F15"/>
  <c r="I15"/>
  <c r="F16"/>
  <c r="I16"/>
  <c r="F17"/>
  <c r="I17"/>
  <c r="F20"/>
  <c r="I20"/>
  <c r="D5" i="288"/>
  <c r="D4" s="1"/>
  <c r="D13"/>
  <c r="D12" s="1"/>
  <c r="L7" i="291"/>
  <c r="O7"/>
  <c r="P7" s="1"/>
  <c r="R7" s="1"/>
  <c r="L8"/>
  <c r="O8"/>
  <c r="P8" s="1"/>
  <c r="R8" s="1"/>
  <c r="L9"/>
  <c r="O9"/>
  <c r="P9" s="1"/>
  <c r="R9" s="1"/>
  <c r="L10"/>
  <c r="O10"/>
  <c r="P10" s="1"/>
  <c r="R10" s="1"/>
  <c r="L11"/>
  <c r="O11"/>
  <c r="P11" s="1"/>
  <c r="R11" s="1"/>
  <c r="L12"/>
  <c r="O12"/>
  <c r="P12" s="1"/>
  <c r="R12" s="1"/>
  <c r="F7" i="303"/>
  <c r="F8"/>
  <c r="F9"/>
  <c r="F10"/>
  <c r="F11"/>
  <c r="E12"/>
  <c r="F12" s="1"/>
  <c r="N12" s="1"/>
  <c r="K7" i="305"/>
  <c r="P7" s="1"/>
  <c r="T7" s="1"/>
  <c r="O7"/>
  <c r="K8"/>
  <c r="P8" s="1"/>
  <c r="O8"/>
  <c r="K9"/>
  <c r="P9" s="1"/>
  <c r="T9" s="1"/>
  <c r="O9"/>
  <c r="K10"/>
  <c r="P10" s="1"/>
  <c r="O10"/>
  <c r="K11"/>
  <c r="P11" s="1"/>
  <c r="O11"/>
  <c r="K12"/>
  <c r="P12" s="1"/>
  <c r="O12"/>
  <c r="K13"/>
  <c r="P13" s="1"/>
  <c r="T13" s="1"/>
  <c r="O13"/>
  <c r="K14"/>
  <c r="P14" s="1"/>
  <c r="O14"/>
  <c r="D15"/>
  <c r="E15"/>
  <c r="F15"/>
  <c r="G15"/>
  <c r="H15"/>
  <c r="I15"/>
  <c r="J15"/>
  <c r="L15"/>
  <c r="M15"/>
  <c r="N15"/>
  <c r="Q15"/>
  <c r="R15"/>
  <c r="S15"/>
  <c r="AW21" i="306"/>
  <c r="BC21"/>
  <c r="BK21"/>
  <c r="AW22"/>
  <c r="BC22"/>
  <c r="BK22"/>
  <c r="AW23"/>
  <c r="BC23"/>
  <c r="BK23"/>
  <c r="AW24"/>
  <c r="BC24"/>
  <c r="BK24"/>
  <c r="AW25"/>
  <c r="BC25"/>
  <c r="BK25"/>
  <c r="AW26"/>
  <c r="BC26"/>
  <c r="BK26"/>
  <c r="AW27"/>
  <c r="BC27"/>
  <c r="BK27"/>
  <c r="AW28"/>
  <c r="BC28"/>
  <c r="BK28"/>
  <c r="AW29"/>
  <c r="BC29"/>
  <c r="BK29"/>
  <c r="AT30"/>
  <c r="AU30"/>
  <c r="AV30"/>
  <c r="AX30"/>
  <c r="AY30"/>
  <c r="AZ30"/>
  <c r="BA30"/>
  <c r="BB30"/>
  <c r="BD30"/>
  <c r="BE30"/>
  <c r="BF30"/>
  <c r="BG30"/>
  <c r="BH30"/>
  <c r="BI30"/>
  <c r="BJ30"/>
  <c r="I6" i="307"/>
  <c r="O6"/>
  <c r="P6"/>
  <c r="Q6"/>
  <c r="R6"/>
  <c r="S6"/>
  <c r="I7"/>
  <c r="O7"/>
  <c r="P7"/>
  <c r="Q7"/>
  <c r="R7"/>
  <c r="S7"/>
  <c r="I8"/>
  <c r="O8"/>
  <c r="P8"/>
  <c r="Q8"/>
  <c r="R8"/>
  <c r="S8"/>
  <c r="I9"/>
  <c r="O9"/>
  <c r="P9"/>
  <c r="Q9"/>
  <c r="R9"/>
  <c r="S9"/>
  <c r="I10"/>
  <c r="O10"/>
  <c r="P10"/>
  <c r="Q10"/>
  <c r="R10"/>
  <c r="S10"/>
  <c r="I11"/>
  <c r="O11"/>
  <c r="P11"/>
  <c r="Q11"/>
  <c r="R11"/>
  <c r="S11"/>
  <c r="I12"/>
  <c r="O12"/>
  <c r="P12"/>
  <c r="Q12"/>
  <c r="R12"/>
  <c r="S12"/>
  <c r="I13"/>
  <c r="O13"/>
  <c r="P13"/>
  <c r="Q13"/>
  <c r="R13"/>
  <c r="S13"/>
  <c r="I14"/>
  <c r="O14"/>
  <c r="P14"/>
  <c r="Q14"/>
  <c r="R14"/>
  <c r="S14"/>
  <c r="D15"/>
  <c r="E15"/>
  <c r="F15"/>
  <c r="G15"/>
  <c r="H15"/>
  <c r="J15"/>
  <c r="K15"/>
  <c r="L15"/>
  <c r="M15"/>
  <c r="N15"/>
  <c r="D15" i="308"/>
  <c r="D20"/>
  <c r="S11" i="291" l="1"/>
  <c r="S9"/>
  <c r="S7"/>
  <c r="M15" i="276"/>
  <c r="N15" s="1"/>
  <c r="D20" i="288"/>
  <c r="D22" s="1"/>
  <c r="D21" s="1"/>
  <c r="D27" s="1"/>
  <c r="F42" i="268" s="1"/>
  <c r="J10" i="287"/>
  <c r="J6"/>
  <c r="Q15" i="307"/>
  <c r="BC30" i="306"/>
  <c r="J17" i="287"/>
  <c r="J15"/>
  <c r="J16"/>
  <c r="J14"/>
  <c r="J11"/>
  <c r="J7"/>
  <c r="M9" i="276"/>
  <c r="M10"/>
  <c r="N10" s="1"/>
  <c r="M14"/>
  <c r="N14" s="1"/>
  <c r="BK30" i="306"/>
  <c r="S12" i="291"/>
  <c r="S10"/>
  <c r="S8"/>
  <c r="J12" i="287"/>
  <c r="H11" i="270"/>
  <c r="H7"/>
  <c r="M11" i="276"/>
  <c r="N11" s="1"/>
  <c r="F24" i="268"/>
  <c r="F21" i="301"/>
  <c r="I22"/>
  <c r="F32" i="268"/>
  <c r="D20" i="270"/>
  <c r="D7" i="268" s="1"/>
  <c r="P15" i="307"/>
  <c r="I15"/>
  <c r="J20" i="287"/>
  <c r="T11" i="305"/>
  <c r="L18" i="276"/>
  <c r="J8" i="287"/>
  <c r="K18" i="276"/>
  <c r="E27" i="269"/>
  <c r="F30" i="268"/>
  <c r="F23"/>
  <c r="E20" i="270"/>
  <c r="G20"/>
  <c r="C20"/>
  <c r="E44" i="268"/>
  <c r="D30" i="281"/>
  <c r="D29" s="1"/>
  <c r="D5" i="282"/>
  <c r="M10" i="303"/>
  <c r="D6" i="269"/>
  <c r="E8"/>
  <c r="E6" s="1"/>
  <c r="F6" i="268" s="1"/>
  <c r="M11" i="303"/>
  <c r="M9"/>
  <c r="F13" i="287"/>
  <c r="H15" i="270"/>
  <c r="F20"/>
  <c r="O15" i="305"/>
  <c r="I21" i="287"/>
  <c r="R15" i="307"/>
  <c r="T12" i="305"/>
  <c r="T8"/>
  <c r="L10" i="303"/>
  <c r="I13" i="287"/>
  <c r="M17" i="276"/>
  <c r="N17" s="1"/>
  <c r="M13"/>
  <c r="N13" s="1"/>
  <c r="M8" i="303"/>
  <c r="F31" i="268"/>
  <c r="T14" i="305"/>
  <c r="T10"/>
  <c r="K15"/>
  <c r="M7" i="303"/>
  <c r="L7"/>
  <c r="S15" i="307"/>
  <c r="O15"/>
  <c r="L8" i="303"/>
  <c r="N13" i="283"/>
  <c r="AW30" i="306"/>
  <c r="L11" i="303"/>
  <c r="L9"/>
  <c r="J9" i="287"/>
  <c r="M16" i="276"/>
  <c r="N16" s="1"/>
  <c r="M12"/>
  <c r="N12" s="1"/>
  <c r="D16" i="269"/>
  <c r="D28" i="282"/>
  <c r="D37" i="281"/>
  <c r="D15"/>
  <c r="U11" i="307"/>
  <c r="U7"/>
  <c r="F25" i="268"/>
  <c r="U12" i="307"/>
  <c r="U8"/>
  <c r="U13"/>
  <c r="I13" i="271"/>
  <c r="D22" i="282"/>
  <c r="D19" i="281"/>
  <c r="D18" i="276"/>
  <c r="D14" i="282"/>
  <c r="D7" i="281"/>
  <c r="M18" i="276" l="1"/>
  <c r="G42" i="268"/>
  <c r="D27"/>
  <c r="S13" i="291"/>
  <c r="D20" i="259"/>
  <c r="G30" i="268"/>
  <c r="I15" i="271"/>
  <c r="H31" i="267"/>
  <c r="F31"/>
  <c r="D31"/>
  <c r="D8" i="245" s="1"/>
  <c r="F20" i="301"/>
  <c r="I20" s="1"/>
  <c r="I35" s="1"/>
  <c r="I21"/>
  <c r="E6" i="268"/>
  <c r="J13" i="287"/>
  <c r="D8" i="268"/>
  <c r="D21" i="308"/>
  <c r="G22" i="268"/>
  <c r="F22"/>
  <c r="I14" i="271"/>
  <c r="N11" i="303"/>
  <c r="N9"/>
  <c r="N8"/>
  <c r="N10"/>
  <c r="P15" i="305"/>
  <c r="E7" i="268"/>
  <c r="H20" i="270"/>
  <c r="E17" i="268"/>
  <c r="G17" s="1"/>
  <c r="E16" i="269"/>
  <c r="F21" i="287"/>
  <c r="J21" s="1"/>
  <c r="I12" i="271"/>
  <c r="M13" i="303"/>
  <c r="D31" i="245" s="1"/>
  <c r="D6" i="281"/>
  <c r="D5" s="1"/>
  <c r="U6" i="307"/>
  <c r="U9"/>
  <c r="F9" i="276"/>
  <c r="N9" s="1"/>
  <c r="E18"/>
  <c r="U10" i="307"/>
  <c r="U14"/>
  <c r="D6" i="290" l="1"/>
  <c r="D4" s="1"/>
  <c r="D34" s="1"/>
  <c r="D21" i="245" s="1"/>
  <c r="E27" i="268"/>
  <c r="F27" s="1"/>
  <c r="D13" i="259"/>
  <c r="D10" i="245"/>
  <c r="D9"/>
  <c r="D13" i="257"/>
  <c r="G34" i="268"/>
  <c r="F34"/>
  <c r="N14" i="303"/>
  <c r="G41" i="268"/>
  <c r="F41"/>
  <c r="T15" i="305"/>
  <c r="D18" i="245" s="1"/>
  <c r="G7" i="268"/>
  <c r="F7"/>
  <c r="F37"/>
  <c r="G37"/>
  <c r="F38"/>
  <c r="G38"/>
  <c r="D16" i="245"/>
  <c r="E8" i="268"/>
  <c r="F18" i="276"/>
  <c r="N18" s="1"/>
  <c r="D6" i="259"/>
  <c r="T15" i="307"/>
  <c r="D6" i="272"/>
  <c r="D20" i="257"/>
  <c r="D15" i="245" s="1"/>
  <c r="D17" i="271"/>
  <c r="D18" i="268" s="1"/>
  <c r="U15" i="307"/>
  <c r="I5" i="271" l="1"/>
  <c r="D12" i="303"/>
  <c r="I7" i="271"/>
  <c r="G43" i="268"/>
  <c r="G40" s="1"/>
  <c r="F43"/>
  <c r="F40" s="1"/>
  <c r="D5" i="259"/>
  <c r="D6" i="245" s="1"/>
  <c r="D6" i="257"/>
  <c r="D5" s="1"/>
  <c r="D5" i="245" s="1"/>
  <c r="G8" i="268"/>
  <c r="G5" s="1"/>
  <c r="F8"/>
  <c r="F5" s="1"/>
  <c r="G35"/>
  <c r="F35"/>
  <c r="I11" i="271" l="1"/>
  <c r="D14" i="245"/>
  <c r="D17" s="1"/>
  <c r="D7" i="272"/>
  <c r="D9" s="1"/>
  <c r="J9" i="271" l="1"/>
  <c r="F19" i="268"/>
  <c r="D10" i="272"/>
  <c r="D12"/>
  <c r="D15" s="1"/>
  <c r="I9" i="271" l="1"/>
  <c r="I8" s="1"/>
  <c r="I17" s="1"/>
  <c r="F21" i="268"/>
  <c r="D16" i="272"/>
  <c r="F20" i="268" s="1"/>
  <c r="H17" i="271" l="1"/>
  <c r="E18" i="268" s="1"/>
  <c r="J8" i="271"/>
  <c r="F18" i="268" l="1"/>
  <c r="F16" s="1"/>
  <c r="F49" s="1"/>
  <c r="D19" i="245" s="1"/>
  <c r="G18" i="268"/>
  <c r="G16" s="1"/>
  <c r="G49" s="1"/>
  <c r="D20" i="245" s="1"/>
  <c r="D23" l="1"/>
  <c r="D17" i="274" s="1"/>
  <c r="M18" s="1"/>
  <c r="D27" i="245" l="1"/>
  <c r="D29" l="1"/>
  <c r="D39" i="300" l="1"/>
  <c r="D30" i="245" s="1"/>
  <c r="D32" s="1"/>
  <c r="D35" s="1"/>
  <c r="D37" s="1"/>
</calcChain>
</file>

<file path=xl/comments1.xml><?xml version="1.0" encoding="utf-8"?>
<comments xmlns="http://schemas.openxmlformats.org/spreadsheetml/2006/main">
  <authors>
    <author>User</author>
  </authors>
  <commentList>
    <comment ref="D5" authorId="0">
      <text>
        <r>
          <rPr>
            <sz val="9"/>
            <color indexed="81"/>
            <rFont val="Tahoma"/>
            <family val="2"/>
          </rPr>
          <t>1.</t>
        </r>
        <r>
          <rPr>
            <sz val="9"/>
            <color indexed="81"/>
            <rFont val="宋体"/>
            <family val="3"/>
            <charset val="134"/>
          </rPr>
          <t>第</t>
        </r>
        <r>
          <rPr>
            <sz val="9"/>
            <color indexed="81"/>
            <rFont val="Tahoma"/>
            <family val="2"/>
          </rPr>
          <t>1</t>
        </r>
        <r>
          <rPr>
            <sz val="9"/>
            <color indexed="81"/>
            <rFont val="宋体"/>
            <family val="3"/>
            <charset val="134"/>
          </rPr>
          <t>行</t>
        </r>
        <r>
          <rPr>
            <sz val="9"/>
            <color indexed="81"/>
            <rFont val="Tahoma"/>
            <family val="2"/>
          </rPr>
          <t>“</t>
        </r>
        <r>
          <rPr>
            <sz val="9"/>
            <color indexed="81"/>
            <rFont val="宋体"/>
            <family val="3"/>
            <charset val="134"/>
          </rPr>
          <t>营业收入</t>
        </r>
        <r>
          <rPr>
            <sz val="9"/>
            <color indexed="81"/>
            <rFont val="Tahoma"/>
            <family val="2"/>
          </rPr>
          <t>”</t>
        </r>
        <r>
          <rPr>
            <sz val="9"/>
            <color indexed="81"/>
            <rFont val="宋体"/>
            <family val="3"/>
            <charset val="134"/>
          </rPr>
          <t>：填报纳税人主要经营业务和其他经营业务取得的收入总额。本行根据</t>
        </r>
        <r>
          <rPr>
            <sz val="9"/>
            <color indexed="81"/>
            <rFont val="Tahoma"/>
            <family val="2"/>
          </rPr>
          <t>“</t>
        </r>
        <r>
          <rPr>
            <sz val="9"/>
            <color indexed="81"/>
            <rFont val="宋体"/>
            <family val="3"/>
            <charset val="134"/>
          </rPr>
          <t>主营业务收入</t>
        </r>
        <r>
          <rPr>
            <sz val="9"/>
            <color indexed="81"/>
            <rFont val="Tahoma"/>
            <family val="2"/>
          </rPr>
          <t>”</t>
        </r>
        <r>
          <rPr>
            <sz val="9"/>
            <color indexed="81"/>
            <rFont val="宋体"/>
            <family val="3"/>
            <charset val="134"/>
          </rPr>
          <t>和</t>
        </r>
        <r>
          <rPr>
            <sz val="9"/>
            <color indexed="81"/>
            <rFont val="Tahoma"/>
            <family val="2"/>
          </rPr>
          <t>“</t>
        </r>
        <r>
          <rPr>
            <sz val="9"/>
            <color indexed="81"/>
            <rFont val="宋体"/>
            <family val="3"/>
            <charset val="134"/>
          </rPr>
          <t>其他业务收入</t>
        </r>
        <r>
          <rPr>
            <sz val="9"/>
            <color indexed="81"/>
            <rFont val="Tahoma"/>
            <family val="2"/>
          </rPr>
          <t>”</t>
        </r>
        <r>
          <rPr>
            <sz val="9"/>
            <color indexed="81"/>
            <rFont val="宋体"/>
            <family val="3"/>
            <charset val="134"/>
          </rPr>
          <t>的数额填报。一般企业纳税人根据《一般企业收入明细表》（</t>
        </r>
        <r>
          <rPr>
            <sz val="9"/>
            <color indexed="81"/>
            <rFont val="Tahoma"/>
            <family val="2"/>
          </rPr>
          <t>A101010</t>
        </r>
        <r>
          <rPr>
            <sz val="9"/>
            <color indexed="81"/>
            <rFont val="宋体"/>
            <family val="3"/>
            <charset val="134"/>
          </rPr>
          <t>）填报；金融企业纳税人根据《金融企业收入明细表》</t>
        </r>
        <r>
          <rPr>
            <sz val="9"/>
            <color indexed="81"/>
            <rFont val="Tahoma"/>
            <family val="2"/>
          </rPr>
          <t>(A101020)</t>
        </r>
        <r>
          <rPr>
            <sz val="9"/>
            <color indexed="81"/>
            <rFont val="宋体"/>
            <family val="3"/>
            <charset val="134"/>
          </rPr>
          <t>填报；事业单位、社会团体、民办非企业单位、非营利组织等纳税人根据《事业单位、民间非营利组织收入、支出明细表》</t>
        </r>
        <r>
          <rPr>
            <sz val="9"/>
            <color indexed="81"/>
            <rFont val="Tahoma"/>
            <family val="2"/>
          </rPr>
          <t>(A103000)</t>
        </r>
        <r>
          <rPr>
            <sz val="9"/>
            <color indexed="81"/>
            <rFont val="宋体"/>
            <family val="3"/>
            <charset val="134"/>
          </rPr>
          <t>填报。</t>
        </r>
      </text>
    </comment>
    <comment ref="D6" authorId="0">
      <text>
        <r>
          <rPr>
            <sz val="9"/>
            <color indexed="81"/>
            <rFont val="Tahoma"/>
            <family val="2"/>
          </rPr>
          <t>2.</t>
        </r>
        <r>
          <rPr>
            <sz val="9"/>
            <color indexed="81"/>
            <rFont val="宋体"/>
            <family val="3"/>
            <charset val="134"/>
          </rPr>
          <t>第</t>
        </r>
        <r>
          <rPr>
            <sz val="9"/>
            <color indexed="81"/>
            <rFont val="Tahoma"/>
            <family val="2"/>
          </rPr>
          <t>2</t>
        </r>
        <r>
          <rPr>
            <sz val="9"/>
            <color indexed="81"/>
            <rFont val="宋体"/>
            <family val="3"/>
            <charset val="134"/>
          </rPr>
          <t>行</t>
        </r>
        <r>
          <rPr>
            <sz val="9"/>
            <color indexed="81"/>
            <rFont val="Tahoma"/>
            <family val="2"/>
          </rPr>
          <t>“</t>
        </r>
        <r>
          <rPr>
            <sz val="9"/>
            <color indexed="81"/>
            <rFont val="宋体"/>
            <family val="3"/>
            <charset val="134"/>
          </rPr>
          <t>营业成本</t>
        </r>
        <r>
          <rPr>
            <sz val="9"/>
            <color indexed="81"/>
            <rFont val="Tahoma"/>
            <family val="2"/>
          </rPr>
          <t>”</t>
        </r>
        <r>
          <rPr>
            <sz val="9"/>
            <color indexed="81"/>
            <rFont val="宋体"/>
            <family val="3"/>
            <charset val="134"/>
          </rPr>
          <t>项目：填报纳税人主要经营业务和其他经营业务发生的成本总额。本行根据</t>
        </r>
        <r>
          <rPr>
            <sz val="9"/>
            <color indexed="81"/>
            <rFont val="Tahoma"/>
            <family val="2"/>
          </rPr>
          <t>“</t>
        </r>
        <r>
          <rPr>
            <sz val="9"/>
            <color indexed="81"/>
            <rFont val="宋体"/>
            <family val="3"/>
            <charset val="134"/>
          </rPr>
          <t>主营业务成本</t>
        </r>
        <r>
          <rPr>
            <sz val="9"/>
            <color indexed="81"/>
            <rFont val="Tahoma"/>
            <family val="2"/>
          </rPr>
          <t>”</t>
        </r>
        <r>
          <rPr>
            <sz val="9"/>
            <color indexed="81"/>
            <rFont val="宋体"/>
            <family val="3"/>
            <charset val="134"/>
          </rPr>
          <t>和</t>
        </r>
        <r>
          <rPr>
            <sz val="9"/>
            <color indexed="81"/>
            <rFont val="Tahoma"/>
            <family val="2"/>
          </rPr>
          <t>“</t>
        </r>
        <r>
          <rPr>
            <sz val="9"/>
            <color indexed="81"/>
            <rFont val="宋体"/>
            <family val="3"/>
            <charset val="134"/>
          </rPr>
          <t>其他业务成本</t>
        </r>
        <r>
          <rPr>
            <sz val="9"/>
            <color indexed="81"/>
            <rFont val="Tahoma"/>
            <family val="2"/>
          </rPr>
          <t>”</t>
        </r>
        <r>
          <rPr>
            <sz val="9"/>
            <color indexed="81"/>
            <rFont val="宋体"/>
            <family val="3"/>
            <charset val="134"/>
          </rPr>
          <t>的数额填报。一般企业纳税人根据《一般企业成本支出明细表》</t>
        </r>
        <r>
          <rPr>
            <sz val="9"/>
            <color indexed="81"/>
            <rFont val="Tahoma"/>
            <family val="2"/>
          </rPr>
          <t>(A102010)</t>
        </r>
        <r>
          <rPr>
            <sz val="9"/>
            <color indexed="81"/>
            <rFont val="宋体"/>
            <family val="3"/>
            <charset val="134"/>
          </rPr>
          <t>填报；金融企业纳税人根据《金融企业支出明细表》</t>
        </r>
        <r>
          <rPr>
            <sz val="9"/>
            <color indexed="81"/>
            <rFont val="Tahoma"/>
            <family val="2"/>
          </rPr>
          <t>(A102020)</t>
        </r>
        <r>
          <rPr>
            <sz val="9"/>
            <color indexed="81"/>
            <rFont val="宋体"/>
            <family val="3"/>
            <charset val="134"/>
          </rPr>
          <t>填报；事业单位、社会团体、民办非企业单位、非营利组织等纳税人，根据《事业单位、民间非营利组织收入、支出明细表》</t>
        </r>
        <r>
          <rPr>
            <sz val="9"/>
            <color indexed="81"/>
            <rFont val="Tahoma"/>
            <family val="2"/>
          </rPr>
          <t>(A103000)</t>
        </r>
        <r>
          <rPr>
            <sz val="9"/>
            <color indexed="81"/>
            <rFont val="宋体"/>
            <family val="3"/>
            <charset val="134"/>
          </rPr>
          <t>填报。</t>
        </r>
      </text>
    </comment>
    <comment ref="D7" authorId="0">
      <text>
        <r>
          <rPr>
            <b/>
            <sz val="9"/>
            <color indexed="81"/>
            <rFont val="Tahoma"/>
            <family val="2"/>
          </rPr>
          <t>User:</t>
        </r>
        <r>
          <rPr>
            <sz val="9"/>
            <color indexed="81"/>
            <rFont val="Tahoma"/>
            <family val="2"/>
          </rPr>
          <t xml:space="preserve">
3.</t>
        </r>
        <r>
          <rPr>
            <sz val="9"/>
            <color indexed="81"/>
            <rFont val="宋体"/>
            <family val="3"/>
            <charset val="134"/>
          </rPr>
          <t>第</t>
        </r>
        <r>
          <rPr>
            <sz val="9"/>
            <color indexed="81"/>
            <rFont val="Tahoma"/>
            <family val="2"/>
          </rPr>
          <t>3</t>
        </r>
        <r>
          <rPr>
            <sz val="9"/>
            <color indexed="81"/>
            <rFont val="宋体"/>
            <family val="3"/>
            <charset val="134"/>
          </rPr>
          <t>行</t>
        </r>
        <r>
          <rPr>
            <sz val="9"/>
            <color indexed="81"/>
            <rFont val="Tahoma"/>
            <family val="2"/>
          </rPr>
          <t>“</t>
        </r>
        <r>
          <rPr>
            <sz val="9"/>
            <color indexed="81"/>
            <rFont val="宋体"/>
            <family val="3"/>
            <charset val="134"/>
          </rPr>
          <t>税金及附加</t>
        </r>
        <r>
          <rPr>
            <sz val="9"/>
            <color indexed="81"/>
            <rFont val="Tahoma"/>
            <family val="2"/>
          </rPr>
          <t>”</t>
        </r>
        <r>
          <rPr>
            <sz val="9"/>
            <color indexed="81"/>
            <rFont val="宋体"/>
            <family val="3"/>
            <charset val="134"/>
          </rPr>
          <t>：填报纳税人经营活动发生的消费税、城市维护建设税、资源税、土地增值税和教育费附加等相关税费。本行根据纳税人相关会计科目填报。纳税人在其他会计科目核算的税金不得重复填报。</t>
        </r>
      </text>
    </comment>
    <comment ref="D12" authorId="0">
      <text>
        <r>
          <rPr>
            <b/>
            <sz val="9"/>
            <color indexed="81"/>
            <rFont val="Tahoma"/>
            <family val="2"/>
          </rPr>
          <t>User:</t>
        </r>
        <r>
          <rPr>
            <sz val="9"/>
            <color indexed="81"/>
            <rFont val="Tahoma"/>
            <family val="2"/>
          </rPr>
          <t xml:space="preserve">
8.</t>
        </r>
        <r>
          <rPr>
            <sz val="9"/>
            <color indexed="81"/>
            <rFont val="宋体"/>
            <family val="3"/>
            <charset val="134"/>
          </rPr>
          <t>第</t>
        </r>
        <r>
          <rPr>
            <sz val="9"/>
            <color indexed="81"/>
            <rFont val="Tahoma"/>
            <family val="2"/>
          </rPr>
          <t>8</t>
        </r>
        <r>
          <rPr>
            <sz val="9"/>
            <color indexed="81"/>
            <rFont val="宋体"/>
            <family val="3"/>
            <charset val="134"/>
          </rPr>
          <t>行</t>
        </r>
        <r>
          <rPr>
            <sz val="9"/>
            <color indexed="81"/>
            <rFont val="Tahoma"/>
            <family val="2"/>
          </rPr>
          <t>“</t>
        </r>
        <r>
          <rPr>
            <sz val="9"/>
            <color indexed="81"/>
            <rFont val="宋体"/>
            <family val="3"/>
            <charset val="134"/>
          </rPr>
          <t>公允价值变动收益</t>
        </r>
        <r>
          <rPr>
            <sz val="9"/>
            <color indexed="81"/>
            <rFont val="Tahoma"/>
            <family val="2"/>
          </rPr>
          <t>”</t>
        </r>
        <r>
          <rPr>
            <sz val="9"/>
            <color indexed="81"/>
            <rFont val="宋体"/>
            <family val="3"/>
            <charset val="134"/>
          </rPr>
          <t>：填报纳税人在初始确认时划分为以公允价值计量且其变动计入当期损益的金融资产或金融负债（包括交易性金融资产或负债，直接指定为以公允价值计量且其变动计入当期损益的金融资产或金融负债），以及采用公允价值模式计量的投资性房地产、衍生工具和套期业务中公允价值变动形成的应计入当期损益的利得或损失。本行根据企业</t>
        </r>
        <r>
          <rPr>
            <sz val="9"/>
            <color indexed="81"/>
            <rFont val="Tahoma"/>
            <family val="2"/>
          </rPr>
          <t>“</t>
        </r>
        <r>
          <rPr>
            <sz val="9"/>
            <color indexed="81"/>
            <rFont val="宋体"/>
            <family val="3"/>
            <charset val="134"/>
          </rPr>
          <t>公允价值变动损益</t>
        </r>
        <r>
          <rPr>
            <sz val="9"/>
            <color indexed="81"/>
            <rFont val="Tahoma"/>
            <family val="2"/>
          </rPr>
          <t>”</t>
        </r>
        <r>
          <rPr>
            <sz val="9"/>
            <color indexed="81"/>
            <rFont val="宋体"/>
            <family val="3"/>
            <charset val="134"/>
          </rPr>
          <t>科目的数额填报，损失以</t>
        </r>
        <r>
          <rPr>
            <sz val="9"/>
            <color indexed="81"/>
            <rFont val="Tahoma"/>
            <family val="2"/>
          </rPr>
          <t>“-”</t>
        </r>
        <r>
          <rPr>
            <sz val="9"/>
            <color indexed="81"/>
            <rFont val="宋体"/>
            <family val="3"/>
            <charset val="134"/>
          </rPr>
          <t>号填列。</t>
        </r>
      </text>
    </comment>
    <comment ref="D14" authorId="0">
      <text>
        <r>
          <rPr>
            <sz val="9"/>
            <color indexed="81"/>
            <rFont val="宋体"/>
            <family val="3"/>
            <charset val="134"/>
          </rPr>
          <t>对于已执行《财政部关于修订印发</t>
        </r>
        <r>
          <rPr>
            <sz val="9"/>
            <color indexed="81"/>
            <rFont val="Tahoma"/>
            <family val="2"/>
          </rPr>
          <t>2018</t>
        </r>
        <r>
          <rPr>
            <sz val="9"/>
            <color indexed="81"/>
            <rFont val="宋体"/>
            <family val="3"/>
            <charset val="134"/>
          </rPr>
          <t>年度一般企业财务报表格式的通知》（财会〔</t>
        </r>
        <r>
          <rPr>
            <sz val="9"/>
            <color indexed="81"/>
            <rFont val="Tahoma"/>
            <family val="2"/>
          </rPr>
          <t>2018</t>
        </r>
        <r>
          <rPr>
            <sz val="9"/>
            <color indexed="81"/>
            <rFont val="宋体"/>
            <family val="3"/>
            <charset val="134"/>
          </rPr>
          <t>〕</t>
        </r>
        <r>
          <rPr>
            <sz val="9"/>
            <color indexed="81"/>
            <rFont val="Tahoma"/>
            <family val="2"/>
          </rPr>
          <t>15</t>
        </r>
        <r>
          <rPr>
            <sz val="9"/>
            <color indexed="81"/>
            <rFont val="宋体"/>
            <family val="3"/>
            <charset val="134"/>
          </rPr>
          <t>号）的纳税人，在《利润表》中归集的“研发费用”通过《期间费用明细表》（</t>
        </r>
        <r>
          <rPr>
            <sz val="9"/>
            <color indexed="81"/>
            <rFont val="Tahoma"/>
            <family val="2"/>
          </rPr>
          <t>A104000</t>
        </r>
        <r>
          <rPr>
            <sz val="9"/>
            <color indexed="81"/>
            <rFont val="宋体"/>
            <family val="3"/>
            <charset val="134"/>
          </rPr>
          <t>）第</t>
        </r>
        <r>
          <rPr>
            <sz val="9"/>
            <color indexed="81"/>
            <rFont val="Tahoma"/>
            <family val="2"/>
          </rPr>
          <t>19</t>
        </r>
        <r>
          <rPr>
            <sz val="9"/>
            <color indexed="81"/>
            <rFont val="宋体"/>
            <family val="3"/>
            <charset val="134"/>
          </rPr>
          <t>行“十九、研究费用”的管理费用相应列次填报；在《利润表》中归集的“其他收益”“资产处置收益”“信用减值损失”“净敞口套期收益”项目则无需填报，同时第</t>
        </r>
        <r>
          <rPr>
            <sz val="9"/>
            <color indexed="81"/>
            <rFont val="Tahoma"/>
            <family val="2"/>
          </rPr>
          <t>10</t>
        </r>
        <r>
          <rPr>
            <sz val="9"/>
            <color indexed="81"/>
            <rFont val="宋体"/>
            <family val="3"/>
            <charset val="134"/>
          </rPr>
          <t>行“二、营业利润”不执行“第</t>
        </r>
        <r>
          <rPr>
            <sz val="9"/>
            <color indexed="81"/>
            <rFont val="Tahoma"/>
            <family val="2"/>
          </rPr>
          <t>10</t>
        </r>
        <r>
          <rPr>
            <sz val="9"/>
            <color indexed="81"/>
            <rFont val="宋体"/>
            <family val="3"/>
            <charset val="134"/>
          </rPr>
          <t>行＝第</t>
        </r>
        <r>
          <rPr>
            <sz val="9"/>
            <color indexed="81"/>
            <rFont val="Tahoma"/>
            <family val="2"/>
          </rPr>
          <t>1-2-3-4-5-6-7+8+9</t>
        </r>
        <r>
          <rPr>
            <sz val="9"/>
            <color indexed="81"/>
            <rFont val="宋体"/>
            <family val="3"/>
            <charset val="134"/>
          </rPr>
          <t xml:space="preserve">行”的表内关系，按照《利润表》“营业利润”项目直接填报。
（一）表内关系
</t>
        </r>
        <r>
          <rPr>
            <sz val="9"/>
            <color indexed="81"/>
            <rFont val="Tahoma"/>
            <family val="2"/>
          </rPr>
          <t>1.</t>
        </r>
        <r>
          <rPr>
            <sz val="9"/>
            <color indexed="81"/>
            <rFont val="宋体"/>
            <family val="3"/>
            <charset val="134"/>
          </rPr>
          <t>第</t>
        </r>
        <r>
          <rPr>
            <sz val="9"/>
            <color indexed="81"/>
            <rFont val="Tahoma"/>
            <family val="2"/>
          </rPr>
          <t>10</t>
        </r>
        <r>
          <rPr>
            <sz val="9"/>
            <color indexed="81"/>
            <rFont val="宋体"/>
            <family val="3"/>
            <charset val="134"/>
          </rPr>
          <t>行＝第</t>
        </r>
        <r>
          <rPr>
            <sz val="9"/>
            <color indexed="81"/>
            <rFont val="Tahoma"/>
            <family val="2"/>
          </rPr>
          <t>1-2-3-4-5-6-7+8+9</t>
        </r>
        <r>
          <rPr>
            <sz val="9"/>
            <color indexed="81"/>
            <rFont val="宋体"/>
            <family val="3"/>
            <charset val="134"/>
          </rPr>
          <t>行。已执行财会〔</t>
        </r>
        <r>
          <rPr>
            <sz val="9"/>
            <color indexed="81"/>
            <rFont val="Tahoma"/>
            <family val="2"/>
          </rPr>
          <t>2018</t>
        </r>
        <r>
          <rPr>
            <sz val="9"/>
            <color indexed="81"/>
            <rFont val="宋体"/>
            <family val="3"/>
            <charset val="134"/>
          </rPr>
          <t>〕</t>
        </r>
        <r>
          <rPr>
            <sz val="9"/>
            <color indexed="81"/>
            <rFont val="Tahoma"/>
            <family val="2"/>
          </rPr>
          <t>15</t>
        </r>
        <r>
          <rPr>
            <sz val="9"/>
            <color indexed="81"/>
            <rFont val="宋体"/>
            <family val="3"/>
            <charset val="134"/>
          </rPr>
          <t xml:space="preserve">号的纳税人，不执行本规则。
</t>
        </r>
      </text>
    </comment>
  </commentList>
</comments>
</file>

<file path=xl/comments2.xml><?xml version="1.0" encoding="utf-8"?>
<comments xmlns="http://schemas.openxmlformats.org/spreadsheetml/2006/main">
  <authors>
    <author>作者</author>
    <author>User</author>
  </authors>
  <commentList>
    <comment ref="D30" authorId="0">
      <text>
        <r>
          <rPr>
            <sz val="9"/>
            <rFont val="宋体"/>
            <family val="3"/>
            <charset val="134"/>
          </rPr>
          <t>维简费、安全生产费用、预提费用、预计负债等跨期扣除</t>
        </r>
      </text>
    </comment>
    <comment ref="C46" authorId="1">
      <text>
        <r>
          <rPr>
            <b/>
            <sz val="9"/>
            <color indexed="81"/>
            <rFont val="Tahoma"/>
            <family val="2"/>
          </rPr>
          <t>User:</t>
        </r>
        <r>
          <rPr>
            <sz val="9"/>
            <color indexed="81"/>
            <rFont val="Tahoma"/>
            <family val="2"/>
          </rPr>
          <t xml:space="preserve">
</t>
        </r>
        <r>
          <rPr>
            <sz val="9"/>
            <color indexed="81"/>
            <rFont val="宋体"/>
            <family val="3"/>
            <charset val="134"/>
          </rPr>
          <t xml:space="preserve">（六）其他
</t>
        </r>
        <r>
          <rPr>
            <sz val="9"/>
            <color indexed="81"/>
            <rFont val="Tahoma"/>
            <family val="2"/>
          </rPr>
          <t>44.</t>
        </r>
        <r>
          <rPr>
            <sz val="9"/>
            <color indexed="81"/>
            <rFont val="宋体"/>
            <family val="3"/>
            <charset val="134"/>
          </rPr>
          <t>第</t>
        </r>
        <r>
          <rPr>
            <sz val="9"/>
            <color indexed="81"/>
            <rFont val="Tahoma"/>
            <family val="2"/>
          </rPr>
          <t>44</t>
        </r>
        <r>
          <rPr>
            <sz val="9"/>
            <color indexed="81"/>
            <rFont val="宋体"/>
            <family val="3"/>
            <charset val="134"/>
          </rPr>
          <t>行</t>
        </r>
        <r>
          <rPr>
            <sz val="9"/>
            <color indexed="81"/>
            <rFont val="Tahoma"/>
            <family val="2"/>
          </rPr>
          <t>“</t>
        </r>
        <r>
          <rPr>
            <sz val="9"/>
            <color indexed="81"/>
            <rFont val="宋体"/>
            <family val="3"/>
            <charset val="134"/>
          </rPr>
          <t>六、其他</t>
        </r>
        <r>
          <rPr>
            <sz val="9"/>
            <color indexed="81"/>
            <rFont val="Tahoma"/>
            <family val="2"/>
          </rPr>
          <t>”</t>
        </r>
        <r>
          <rPr>
            <sz val="9"/>
            <color indexed="81"/>
            <rFont val="宋体"/>
            <family val="3"/>
            <charset val="134"/>
          </rPr>
          <t>：填报其他会计处理与税收规定存在差异需纳税调整的项目金额，包括企业执行《企业会计准则第</t>
        </r>
        <r>
          <rPr>
            <sz val="9"/>
            <color indexed="81"/>
            <rFont val="Tahoma"/>
            <family val="2"/>
          </rPr>
          <t>14</t>
        </r>
        <r>
          <rPr>
            <sz val="9"/>
            <color indexed="81"/>
            <rFont val="宋体"/>
            <family val="3"/>
            <charset val="134"/>
          </rPr>
          <t>号</t>
        </r>
        <r>
          <rPr>
            <sz val="9"/>
            <color indexed="81"/>
            <rFont val="Tahoma"/>
            <family val="2"/>
          </rPr>
          <t>——</t>
        </r>
        <r>
          <rPr>
            <sz val="9"/>
            <color indexed="81"/>
            <rFont val="宋体"/>
            <family val="3"/>
            <charset val="134"/>
          </rPr>
          <t>收入》（财会〔</t>
        </r>
        <r>
          <rPr>
            <sz val="9"/>
            <color indexed="81"/>
            <rFont val="Tahoma"/>
            <family val="2"/>
          </rPr>
          <t>2017</t>
        </r>
        <r>
          <rPr>
            <sz val="9"/>
            <color indexed="81"/>
            <rFont val="宋体"/>
            <family val="3"/>
            <charset val="134"/>
          </rPr>
          <t>〕</t>
        </r>
        <r>
          <rPr>
            <sz val="9"/>
            <color indexed="81"/>
            <rFont val="Tahoma"/>
            <family val="2"/>
          </rPr>
          <t>22</t>
        </r>
        <r>
          <rPr>
            <sz val="9"/>
            <color indexed="81"/>
            <rFont val="宋体"/>
            <family val="3"/>
            <charset val="134"/>
          </rPr>
          <t xml:space="preserve">号发布）产生的税会差异纳税调整金额。
</t>
        </r>
      </text>
    </comment>
  </commentList>
</comments>
</file>

<file path=xl/comments3.xml><?xml version="1.0" encoding="utf-8"?>
<comments xmlns="http://schemas.openxmlformats.org/spreadsheetml/2006/main">
  <authors>
    <author>作者</author>
  </authors>
  <commentList>
    <comment ref="F5" authorId="0">
      <text>
        <r>
          <rPr>
            <sz val="9"/>
            <rFont val="宋体"/>
            <family val="3"/>
            <charset val="134"/>
          </rPr>
          <t>计入汇算清缴（申报年度）损益的金额</t>
        </r>
      </text>
    </comment>
  </commentList>
</comments>
</file>

<file path=xl/comments4.xml><?xml version="1.0" encoding="utf-8"?>
<comments xmlns="http://schemas.openxmlformats.org/spreadsheetml/2006/main">
  <authors>
    <author>User</author>
  </authors>
  <commentList>
    <comment ref="A2" authorId="0">
      <text>
        <r>
          <rPr>
            <b/>
            <sz val="9"/>
            <color indexed="81"/>
            <rFont val="Tahoma"/>
            <family val="2"/>
          </rPr>
          <t>User:</t>
        </r>
        <r>
          <rPr>
            <sz val="9"/>
            <color indexed="81"/>
            <rFont val="Tahoma"/>
            <family val="2"/>
          </rPr>
          <t xml:space="preserve">
</t>
        </r>
        <r>
          <rPr>
            <sz val="9"/>
            <color indexed="81"/>
            <rFont val="宋体"/>
            <family val="3"/>
            <charset val="134"/>
          </rPr>
          <t>纳税人根据税法、《国家税务总局关于企业工资薪金及职工福利费扣除问题的通知》（国税函〔</t>
        </r>
        <r>
          <rPr>
            <sz val="9"/>
            <color indexed="81"/>
            <rFont val="Tahoma"/>
            <family val="2"/>
          </rPr>
          <t>2009</t>
        </r>
        <r>
          <rPr>
            <sz val="9"/>
            <color indexed="81"/>
            <rFont val="宋体"/>
            <family val="3"/>
            <charset val="134"/>
          </rPr>
          <t>〕</t>
        </r>
        <r>
          <rPr>
            <sz val="9"/>
            <color indexed="81"/>
            <rFont val="Tahoma"/>
            <family val="2"/>
          </rPr>
          <t>3</t>
        </r>
        <r>
          <rPr>
            <sz val="9"/>
            <color indexed="81"/>
            <rFont val="宋体"/>
            <family val="3"/>
            <charset val="134"/>
          </rPr>
          <t>号）、《财政部</t>
        </r>
        <r>
          <rPr>
            <sz val="9"/>
            <color indexed="81"/>
            <rFont val="Tahoma"/>
            <family val="2"/>
          </rPr>
          <t xml:space="preserve"> </t>
        </r>
        <r>
          <rPr>
            <sz val="9"/>
            <color indexed="81"/>
            <rFont val="宋体"/>
            <family val="3"/>
            <charset val="134"/>
          </rPr>
          <t>国家税务总局关于扶持动漫产业发展有关税收政策问题的通知》（财税〔</t>
        </r>
        <r>
          <rPr>
            <sz val="9"/>
            <color indexed="81"/>
            <rFont val="Tahoma"/>
            <family val="2"/>
          </rPr>
          <t>2009</t>
        </r>
        <r>
          <rPr>
            <sz val="9"/>
            <color indexed="81"/>
            <rFont val="宋体"/>
            <family val="3"/>
            <charset val="134"/>
          </rPr>
          <t>〕</t>
        </r>
        <r>
          <rPr>
            <sz val="9"/>
            <color indexed="81"/>
            <rFont val="Tahoma"/>
            <family val="2"/>
          </rPr>
          <t>65</t>
        </r>
        <r>
          <rPr>
            <sz val="9"/>
            <color indexed="81"/>
            <rFont val="宋体"/>
            <family val="3"/>
            <charset val="134"/>
          </rPr>
          <t>号）、《财政部</t>
        </r>
        <r>
          <rPr>
            <sz val="9"/>
            <color indexed="81"/>
            <rFont val="Tahoma"/>
            <family val="2"/>
          </rPr>
          <t xml:space="preserve"> </t>
        </r>
        <r>
          <rPr>
            <sz val="9"/>
            <color indexed="81"/>
            <rFont val="宋体"/>
            <family val="3"/>
            <charset val="134"/>
          </rPr>
          <t>国家税务总局关于进一步鼓励软件产业和集成电路产业发展企业所得税政策的通知》（财税〔</t>
        </r>
        <r>
          <rPr>
            <sz val="9"/>
            <color indexed="81"/>
            <rFont val="Tahoma"/>
            <family val="2"/>
          </rPr>
          <t>2012</t>
        </r>
        <r>
          <rPr>
            <sz val="9"/>
            <color indexed="81"/>
            <rFont val="宋体"/>
            <family val="3"/>
            <charset val="134"/>
          </rPr>
          <t>〕</t>
        </r>
        <r>
          <rPr>
            <sz val="9"/>
            <color indexed="81"/>
            <rFont val="Tahoma"/>
            <family val="2"/>
          </rPr>
          <t>27</t>
        </r>
        <r>
          <rPr>
            <sz val="9"/>
            <color indexed="81"/>
            <rFont val="宋体"/>
            <family val="3"/>
            <charset val="134"/>
          </rPr>
          <t>号）、《国家税务总局关于我国居民企业实行股权激励计划有关企业所得税处理问题的公告》（国家税务总局公告</t>
        </r>
        <r>
          <rPr>
            <sz val="9"/>
            <color indexed="81"/>
            <rFont val="Tahoma"/>
            <family val="2"/>
          </rPr>
          <t>2012</t>
        </r>
        <r>
          <rPr>
            <sz val="9"/>
            <color indexed="81"/>
            <rFont val="宋体"/>
            <family val="3"/>
            <charset val="134"/>
          </rPr>
          <t>年第</t>
        </r>
        <r>
          <rPr>
            <sz val="9"/>
            <color indexed="81"/>
            <rFont val="Tahoma"/>
            <family val="2"/>
          </rPr>
          <t>18</t>
        </r>
        <r>
          <rPr>
            <sz val="9"/>
            <color indexed="81"/>
            <rFont val="宋体"/>
            <family val="3"/>
            <charset val="134"/>
          </rPr>
          <t>号）、《财政部</t>
        </r>
        <r>
          <rPr>
            <sz val="9"/>
            <color indexed="81"/>
            <rFont val="Tahoma"/>
            <family val="2"/>
          </rPr>
          <t xml:space="preserve"> </t>
        </r>
        <r>
          <rPr>
            <sz val="9"/>
            <color indexed="81"/>
            <rFont val="宋体"/>
            <family val="3"/>
            <charset val="134"/>
          </rPr>
          <t>国家税务总局</t>
        </r>
        <r>
          <rPr>
            <sz val="9"/>
            <color indexed="81"/>
            <rFont val="Tahoma"/>
            <family val="2"/>
          </rPr>
          <t xml:space="preserve"> </t>
        </r>
        <r>
          <rPr>
            <sz val="9"/>
            <color indexed="81"/>
            <rFont val="宋体"/>
            <family val="3"/>
            <charset val="134"/>
          </rPr>
          <t>商务部</t>
        </r>
        <r>
          <rPr>
            <sz val="9"/>
            <color indexed="81"/>
            <rFont val="Tahoma"/>
            <family val="2"/>
          </rPr>
          <t xml:space="preserve"> </t>
        </r>
        <r>
          <rPr>
            <sz val="9"/>
            <color indexed="81"/>
            <rFont val="宋体"/>
            <family val="3"/>
            <charset val="134"/>
          </rPr>
          <t>科技部</t>
        </r>
        <r>
          <rPr>
            <sz val="9"/>
            <color indexed="81"/>
            <rFont val="Tahoma"/>
            <family val="2"/>
          </rPr>
          <t xml:space="preserve"> </t>
        </r>
        <r>
          <rPr>
            <sz val="9"/>
            <color indexed="81"/>
            <rFont val="宋体"/>
            <family val="3"/>
            <charset val="134"/>
          </rPr>
          <t>国家发展改革委关于完善技术先进型服务企业有关企业所得税政策问题的通知》（财税〔</t>
        </r>
        <r>
          <rPr>
            <sz val="9"/>
            <color indexed="81"/>
            <rFont val="Tahoma"/>
            <family val="2"/>
          </rPr>
          <t>2014</t>
        </r>
        <r>
          <rPr>
            <sz val="9"/>
            <color indexed="81"/>
            <rFont val="宋体"/>
            <family val="3"/>
            <charset val="134"/>
          </rPr>
          <t>〕</t>
        </r>
        <r>
          <rPr>
            <sz val="9"/>
            <color indexed="81"/>
            <rFont val="Tahoma"/>
            <family val="2"/>
          </rPr>
          <t>59</t>
        </r>
        <r>
          <rPr>
            <sz val="9"/>
            <color indexed="81"/>
            <rFont val="宋体"/>
            <family val="3"/>
            <charset val="134"/>
          </rPr>
          <t>号）、《国家税务总局关于企业工资薪金和职工福利费等支出税前扣除问题的公告》（国家税务总局公告</t>
        </r>
        <r>
          <rPr>
            <sz val="9"/>
            <color indexed="81"/>
            <rFont val="Tahoma"/>
            <family val="2"/>
          </rPr>
          <t>2015</t>
        </r>
        <r>
          <rPr>
            <sz val="9"/>
            <color indexed="81"/>
            <rFont val="宋体"/>
            <family val="3"/>
            <charset val="134"/>
          </rPr>
          <t>年第</t>
        </r>
        <r>
          <rPr>
            <sz val="9"/>
            <color indexed="81"/>
            <rFont val="Tahoma"/>
            <family val="2"/>
          </rPr>
          <t>34</t>
        </r>
        <r>
          <rPr>
            <sz val="9"/>
            <color indexed="81"/>
            <rFont val="宋体"/>
            <family val="3"/>
            <charset val="134"/>
          </rPr>
          <t>号）、《财政部</t>
        </r>
        <r>
          <rPr>
            <sz val="9"/>
            <color indexed="81"/>
            <rFont val="Tahoma"/>
            <family val="2"/>
          </rPr>
          <t xml:space="preserve"> </t>
        </r>
        <r>
          <rPr>
            <sz val="9"/>
            <color indexed="81"/>
            <rFont val="宋体"/>
            <family val="3"/>
            <charset val="134"/>
          </rPr>
          <t>税务总局关于企业职工教育经费税前扣除政策的通知》（财税〔</t>
        </r>
        <r>
          <rPr>
            <sz val="9"/>
            <color indexed="81"/>
            <rFont val="Tahoma"/>
            <family val="2"/>
          </rPr>
          <t>2018</t>
        </r>
        <r>
          <rPr>
            <sz val="9"/>
            <color indexed="81"/>
            <rFont val="宋体"/>
            <family val="3"/>
            <charset val="134"/>
          </rPr>
          <t>〕</t>
        </r>
        <r>
          <rPr>
            <sz val="9"/>
            <color indexed="81"/>
            <rFont val="Tahoma"/>
            <family val="2"/>
          </rPr>
          <t>51</t>
        </r>
        <r>
          <rPr>
            <sz val="9"/>
            <color indexed="81"/>
            <rFont val="宋体"/>
            <family val="3"/>
            <charset val="134"/>
          </rPr>
          <t>号）等相关规定，以及国家统一企业会计制度，填报纳税人职工薪酬会计处理、税收规定，以及纳税调整情况。纳税人只要发生相关支出，不论是否纳税调整，均需填报。</t>
        </r>
      </text>
    </comment>
    <comment ref="B6" authorId="0">
      <text>
        <r>
          <rPr>
            <b/>
            <sz val="9"/>
            <color indexed="81"/>
            <rFont val="Tahoma"/>
            <family val="2"/>
          </rPr>
          <t>User:</t>
        </r>
        <r>
          <rPr>
            <sz val="9"/>
            <color indexed="81"/>
            <rFont val="Tahoma"/>
            <family val="2"/>
          </rPr>
          <t xml:space="preserve">
2.</t>
        </r>
        <r>
          <rPr>
            <sz val="9"/>
            <color indexed="81"/>
            <rFont val="宋体"/>
            <family val="3"/>
            <charset val="134"/>
          </rPr>
          <t>第</t>
        </r>
        <r>
          <rPr>
            <sz val="9"/>
            <color indexed="81"/>
            <rFont val="Tahoma"/>
            <family val="2"/>
          </rPr>
          <t>2</t>
        </r>
        <r>
          <rPr>
            <sz val="9"/>
            <color indexed="81"/>
            <rFont val="宋体"/>
            <family val="3"/>
            <charset val="134"/>
          </rPr>
          <t>行</t>
        </r>
        <r>
          <rPr>
            <sz val="9"/>
            <color indexed="81"/>
            <rFont val="Tahoma"/>
            <family val="2"/>
          </rPr>
          <t>“</t>
        </r>
        <r>
          <rPr>
            <sz val="9"/>
            <color indexed="81"/>
            <rFont val="宋体"/>
            <family val="3"/>
            <charset val="134"/>
          </rPr>
          <t>股权激励</t>
        </r>
        <r>
          <rPr>
            <sz val="9"/>
            <color indexed="81"/>
            <rFont val="Tahoma"/>
            <family val="2"/>
          </rPr>
          <t>”</t>
        </r>
        <r>
          <rPr>
            <sz val="9"/>
            <color indexed="81"/>
            <rFont val="宋体"/>
            <family val="3"/>
            <charset val="134"/>
          </rPr>
          <t>：适用于执行《上市公司股权激励管理办法》（中国证券监督管理委员会令第</t>
        </r>
        <r>
          <rPr>
            <sz val="9"/>
            <color indexed="81"/>
            <rFont val="Tahoma"/>
            <family val="2"/>
          </rPr>
          <t>126</t>
        </r>
        <r>
          <rPr>
            <sz val="9"/>
            <color indexed="81"/>
            <rFont val="宋体"/>
            <family val="3"/>
            <charset val="134"/>
          </rPr>
          <t>号）的纳税人填报，具体如下：
（</t>
        </r>
        <r>
          <rPr>
            <sz val="9"/>
            <color indexed="81"/>
            <rFont val="Tahoma"/>
            <family val="2"/>
          </rPr>
          <t>1</t>
        </r>
        <r>
          <rPr>
            <sz val="9"/>
            <color indexed="81"/>
            <rFont val="宋体"/>
            <family val="3"/>
            <charset val="134"/>
          </rPr>
          <t>）第</t>
        </r>
        <r>
          <rPr>
            <sz val="9"/>
            <color indexed="81"/>
            <rFont val="Tahoma"/>
            <family val="2"/>
          </rPr>
          <t>1</t>
        </r>
        <r>
          <rPr>
            <sz val="9"/>
            <color indexed="81"/>
            <rFont val="宋体"/>
            <family val="3"/>
            <charset val="134"/>
          </rPr>
          <t>列</t>
        </r>
        <r>
          <rPr>
            <sz val="9"/>
            <color indexed="81"/>
            <rFont val="Tahoma"/>
            <family val="2"/>
          </rPr>
          <t>“</t>
        </r>
        <r>
          <rPr>
            <sz val="9"/>
            <color indexed="81"/>
            <rFont val="宋体"/>
            <family val="3"/>
            <charset val="134"/>
          </rPr>
          <t>账载金额</t>
        </r>
        <r>
          <rPr>
            <sz val="9"/>
            <color indexed="81"/>
            <rFont val="Tahoma"/>
            <family val="2"/>
          </rPr>
          <t>”</t>
        </r>
        <r>
          <rPr>
            <sz val="9"/>
            <color indexed="81"/>
            <rFont val="宋体"/>
            <family val="3"/>
            <charset val="134"/>
          </rPr>
          <t>：填报纳税人按照国家有关规定建立职工股权激励计划，会计核算计入成本费用的金额。
（</t>
        </r>
        <r>
          <rPr>
            <sz val="9"/>
            <color indexed="81"/>
            <rFont val="Tahoma"/>
            <family val="2"/>
          </rPr>
          <t>2</t>
        </r>
        <r>
          <rPr>
            <sz val="9"/>
            <color indexed="81"/>
            <rFont val="宋体"/>
            <family val="3"/>
            <charset val="134"/>
          </rPr>
          <t>）第</t>
        </r>
        <r>
          <rPr>
            <sz val="9"/>
            <color indexed="81"/>
            <rFont val="Tahoma"/>
            <family val="2"/>
          </rPr>
          <t>2</t>
        </r>
        <r>
          <rPr>
            <sz val="9"/>
            <color indexed="81"/>
            <rFont val="宋体"/>
            <family val="3"/>
            <charset val="134"/>
          </rPr>
          <t>列</t>
        </r>
        <r>
          <rPr>
            <sz val="9"/>
            <color indexed="81"/>
            <rFont val="Tahoma"/>
            <family val="2"/>
          </rPr>
          <t>“</t>
        </r>
        <r>
          <rPr>
            <sz val="9"/>
            <color indexed="81"/>
            <rFont val="宋体"/>
            <family val="3"/>
            <charset val="134"/>
          </rPr>
          <t>实际发生额</t>
        </r>
        <r>
          <rPr>
            <sz val="9"/>
            <color indexed="81"/>
            <rFont val="Tahoma"/>
            <family val="2"/>
          </rPr>
          <t>”</t>
        </r>
        <r>
          <rPr>
            <sz val="9"/>
            <color indexed="81"/>
            <rFont val="宋体"/>
            <family val="3"/>
            <charset val="134"/>
          </rPr>
          <t>：填报纳税人根据本年实际行权时股权的公允价格与激励对象实际行权支付价格的差额和数量计算确定的金额。
（</t>
        </r>
        <r>
          <rPr>
            <sz val="9"/>
            <color indexed="81"/>
            <rFont val="Tahoma"/>
            <family val="2"/>
          </rPr>
          <t>3</t>
        </r>
        <r>
          <rPr>
            <sz val="9"/>
            <color indexed="81"/>
            <rFont val="宋体"/>
            <family val="3"/>
            <charset val="134"/>
          </rPr>
          <t>）第</t>
        </r>
        <r>
          <rPr>
            <sz val="9"/>
            <color indexed="81"/>
            <rFont val="Tahoma"/>
            <family val="2"/>
          </rPr>
          <t>5</t>
        </r>
        <r>
          <rPr>
            <sz val="9"/>
            <color indexed="81"/>
            <rFont val="宋体"/>
            <family val="3"/>
            <charset val="134"/>
          </rPr>
          <t>列</t>
        </r>
        <r>
          <rPr>
            <sz val="9"/>
            <color indexed="81"/>
            <rFont val="Tahoma"/>
            <family val="2"/>
          </rPr>
          <t>“</t>
        </r>
        <r>
          <rPr>
            <sz val="9"/>
            <color indexed="81"/>
            <rFont val="宋体"/>
            <family val="3"/>
            <charset val="134"/>
          </rPr>
          <t>税收金额</t>
        </r>
        <r>
          <rPr>
            <sz val="9"/>
            <color indexed="81"/>
            <rFont val="Tahoma"/>
            <family val="2"/>
          </rPr>
          <t>”</t>
        </r>
        <r>
          <rPr>
            <sz val="9"/>
            <color indexed="81"/>
            <rFont val="宋体"/>
            <family val="3"/>
            <charset val="134"/>
          </rPr>
          <t>：填报行权时按照税收规定允许税前扣除的金额，按第</t>
        </r>
        <r>
          <rPr>
            <sz val="9"/>
            <color indexed="81"/>
            <rFont val="Tahoma"/>
            <family val="2"/>
          </rPr>
          <t>2</t>
        </r>
        <r>
          <rPr>
            <sz val="9"/>
            <color indexed="81"/>
            <rFont val="宋体"/>
            <family val="3"/>
            <charset val="134"/>
          </rPr>
          <t>列金额填报。
（</t>
        </r>
        <r>
          <rPr>
            <sz val="9"/>
            <color indexed="81"/>
            <rFont val="Tahoma"/>
            <family val="2"/>
          </rPr>
          <t>4</t>
        </r>
        <r>
          <rPr>
            <sz val="9"/>
            <color indexed="81"/>
            <rFont val="宋体"/>
            <family val="3"/>
            <charset val="134"/>
          </rPr>
          <t>）第</t>
        </r>
        <r>
          <rPr>
            <sz val="9"/>
            <color indexed="81"/>
            <rFont val="Tahoma"/>
            <family val="2"/>
          </rPr>
          <t>6</t>
        </r>
        <r>
          <rPr>
            <sz val="9"/>
            <color indexed="81"/>
            <rFont val="宋体"/>
            <family val="3"/>
            <charset val="134"/>
          </rPr>
          <t>列</t>
        </r>
        <r>
          <rPr>
            <sz val="9"/>
            <color indexed="81"/>
            <rFont val="Tahoma"/>
            <family val="2"/>
          </rPr>
          <t>“</t>
        </r>
        <r>
          <rPr>
            <sz val="9"/>
            <color indexed="81"/>
            <rFont val="宋体"/>
            <family val="3"/>
            <charset val="134"/>
          </rPr>
          <t>纳税调整金额</t>
        </r>
        <r>
          <rPr>
            <sz val="9"/>
            <color indexed="81"/>
            <rFont val="Tahoma"/>
            <family val="2"/>
          </rPr>
          <t>”</t>
        </r>
        <r>
          <rPr>
            <sz val="9"/>
            <color indexed="81"/>
            <rFont val="宋体"/>
            <family val="3"/>
            <charset val="134"/>
          </rPr>
          <t>：填报第</t>
        </r>
        <r>
          <rPr>
            <sz val="9"/>
            <color indexed="81"/>
            <rFont val="Tahoma"/>
            <family val="2"/>
          </rPr>
          <t>1-5</t>
        </r>
        <r>
          <rPr>
            <sz val="9"/>
            <color indexed="81"/>
            <rFont val="宋体"/>
            <family val="3"/>
            <charset val="134"/>
          </rPr>
          <t xml:space="preserve">列金额。
</t>
        </r>
      </text>
    </comment>
  </commentList>
</comments>
</file>

<file path=xl/comments5.xml><?xml version="1.0" encoding="utf-8"?>
<comments xmlns="http://schemas.openxmlformats.org/spreadsheetml/2006/main">
  <authors>
    <author>作者</author>
  </authors>
  <commentList>
    <comment ref="D8" authorId="0">
      <text>
        <r>
          <rPr>
            <sz val="9"/>
            <rFont val="宋体"/>
            <family val="3"/>
            <charset val="134"/>
          </rPr>
          <t>选择扣除率：烟草企业的烟草广告费和宣传费为0，化妆品制造和销售、医药制造和饮料制造（不含酒类制造）企业为30%，其余为15%</t>
        </r>
      </text>
    </comment>
  </commentList>
</comments>
</file>

<file path=xl/comments6.xml><?xml version="1.0" encoding="utf-8"?>
<comments xmlns="http://schemas.openxmlformats.org/spreadsheetml/2006/main">
  <authors>
    <author>作者</author>
  </authors>
  <commentList>
    <comment ref="G3" authorId="0">
      <text>
        <r>
          <rPr>
            <sz val="9"/>
            <rFont val="宋体"/>
            <family val="3"/>
            <charset val="134"/>
          </rPr>
          <t>债务重组所得可以在5个纳税年度均匀计入应纳税所得额</t>
        </r>
      </text>
    </comment>
  </commentList>
</comments>
</file>

<file path=xl/comments7.xml><?xml version="1.0" encoding="utf-8"?>
<comments xmlns="http://schemas.openxmlformats.org/spreadsheetml/2006/main">
  <authors>
    <author>User</author>
  </authors>
  <commentList>
    <comment ref="A2" authorId="0">
      <text>
        <r>
          <rPr>
            <b/>
            <sz val="9"/>
            <color indexed="81"/>
            <rFont val="Tahoma"/>
            <family val="2"/>
          </rPr>
          <t>User:</t>
        </r>
        <r>
          <rPr>
            <sz val="9"/>
            <color indexed="81"/>
            <rFont val="Tahoma"/>
            <family val="2"/>
          </rPr>
          <t xml:space="preserve">
</t>
        </r>
        <r>
          <rPr>
            <sz val="9"/>
            <color indexed="81"/>
            <rFont val="宋体"/>
            <family val="3"/>
            <charset val="134"/>
          </rPr>
          <t>纳税人弥补以前年度亏损时，应按照</t>
        </r>
        <r>
          <rPr>
            <sz val="9"/>
            <color indexed="81"/>
            <rFont val="Tahoma"/>
            <family val="2"/>
          </rPr>
          <t>“</t>
        </r>
        <r>
          <rPr>
            <sz val="9"/>
            <color indexed="81"/>
            <rFont val="宋体"/>
            <family val="3"/>
            <charset val="134"/>
          </rPr>
          <t>先到期亏损先弥补、同时到期亏损先发生的先弥补</t>
        </r>
        <r>
          <rPr>
            <sz val="9"/>
            <color indexed="81"/>
            <rFont val="Tahoma"/>
            <family val="2"/>
          </rPr>
          <t>”</t>
        </r>
        <r>
          <rPr>
            <sz val="9"/>
            <color indexed="81"/>
            <rFont val="宋体"/>
            <family val="3"/>
            <charset val="134"/>
          </rPr>
          <t>的原则处理。</t>
        </r>
      </text>
    </comment>
    <comment ref="H4" authorId="0">
      <text>
        <r>
          <rPr>
            <b/>
            <sz val="9"/>
            <color indexed="81"/>
            <rFont val="Tahoma"/>
            <family val="2"/>
          </rPr>
          <t>User:</t>
        </r>
        <r>
          <rPr>
            <sz val="9"/>
            <color indexed="81"/>
            <rFont val="Tahoma"/>
            <family val="2"/>
          </rPr>
          <t xml:space="preserve">
</t>
        </r>
        <r>
          <rPr>
            <sz val="9"/>
            <color indexed="81"/>
            <rFont val="宋体"/>
            <family val="3"/>
            <charset val="134"/>
          </rPr>
          <t>弥补亏损企业类型代码表
代码</t>
        </r>
        <r>
          <rPr>
            <sz val="9"/>
            <color indexed="81"/>
            <rFont val="Tahoma"/>
            <family val="2"/>
          </rPr>
          <t xml:space="preserve"> </t>
        </r>
        <r>
          <rPr>
            <sz val="9"/>
            <color indexed="81"/>
            <rFont val="宋体"/>
            <family val="3"/>
            <charset val="134"/>
          </rPr>
          <t xml:space="preserve">类型
</t>
        </r>
        <r>
          <rPr>
            <sz val="9"/>
            <color indexed="81"/>
            <rFont val="Tahoma"/>
            <family val="2"/>
          </rPr>
          <t xml:space="preserve">100 </t>
        </r>
        <r>
          <rPr>
            <sz val="9"/>
            <color indexed="81"/>
            <rFont val="宋体"/>
            <family val="3"/>
            <charset val="134"/>
          </rPr>
          <t xml:space="preserve">一般企业
</t>
        </r>
        <r>
          <rPr>
            <sz val="9"/>
            <color indexed="81"/>
            <rFont val="Tahoma"/>
            <family val="2"/>
          </rPr>
          <t xml:space="preserve">200 </t>
        </r>
        <r>
          <rPr>
            <sz val="9"/>
            <color indexed="81"/>
            <rFont val="宋体"/>
            <family val="3"/>
            <charset val="134"/>
          </rPr>
          <t xml:space="preserve">符合条件的高新技术企业
</t>
        </r>
        <r>
          <rPr>
            <sz val="9"/>
            <color indexed="81"/>
            <rFont val="Tahoma"/>
            <family val="2"/>
          </rPr>
          <t xml:space="preserve">300 </t>
        </r>
        <r>
          <rPr>
            <sz val="9"/>
            <color indexed="81"/>
            <rFont val="宋体"/>
            <family val="3"/>
            <charset val="134"/>
          </rPr>
          <t>符合条件的科技型中小企业</t>
        </r>
      </text>
    </comment>
  </commentList>
</comments>
</file>

<file path=xl/comments8.xml><?xml version="1.0" encoding="utf-8"?>
<comments xmlns="http://schemas.openxmlformats.org/spreadsheetml/2006/main">
  <authors>
    <author>作者</author>
  </authors>
  <commentList>
    <comment ref="D24" authorId="0">
      <text>
        <r>
          <rPr>
            <sz val="9"/>
            <rFont val="宋体"/>
            <family val="3"/>
            <charset val="134"/>
          </rPr>
          <t>对企业持有发行的中国铁路建设债券取得的利息收入，减半征收企业所得税。填报政策规定减计50%收入的金额</t>
        </r>
      </text>
    </comment>
  </commentList>
</comments>
</file>

<file path=xl/comments9.xml><?xml version="1.0" encoding="utf-8"?>
<comments xmlns="http://schemas.openxmlformats.org/spreadsheetml/2006/main">
  <authors>
    <author>作者</author>
  </authors>
  <commentList>
    <comment ref="D7" authorId="0">
      <text>
        <r>
          <rPr>
            <sz val="9"/>
            <rFont val="宋体"/>
            <family val="3"/>
            <charset val="134"/>
          </rPr>
          <t>主表第25行（原27行）“应纳所得税额”减第26行（原28行）“减免所得税额”后的金额</t>
        </r>
      </text>
    </comment>
    <comment ref="E7" authorId="0">
      <text>
        <r>
          <rPr>
            <sz val="9"/>
            <rFont val="宋体"/>
            <family val="3"/>
            <charset val="134"/>
          </rPr>
          <t>专用设备的发票价税合计金额，但不包括允许抵扣的增值税进项税额、按有关规定退还的增值税税款以及设备运输、安装和调试等费用</t>
        </r>
      </text>
    </comment>
  </commentList>
</comments>
</file>

<file path=xl/sharedStrings.xml><?xml version="1.0" encoding="utf-8"?>
<sst xmlns="http://schemas.openxmlformats.org/spreadsheetml/2006/main" count="2276" uniqueCount="1482">
  <si>
    <t>行次</t>
  </si>
  <si>
    <t>项        目</t>
  </si>
  <si>
    <t xml:space="preserve">金    额 </t>
  </si>
  <si>
    <t>金    额</t>
  </si>
  <si>
    <t>一、营业收入（2+18+27+32+33+34）</t>
  </si>
  <si>
    <t>一、营业支出（2+15+25+31+32）</t>
  </si>
  <si>
    <t>一、事业单位收入（2+3+4+5+6+7）</t>
  </si>
  <si>
    <t xml:space="preserve">   （一）银行业务收入（3+10）</t>
  </si>
  <si>
    <t xml:space="preserve">   （一）银行业务支出（3+11）</t>
  </si>
  <si>
    <t xml:space="preserve">   （一）财政补助收入</t>
  </si>
  <si>
    <t xml:space="preserve">       1.利息收入（4+5+6+7+8+9）</t>
  </si>
  <si>
    <t xml:space="preserve">       1.银行利息支出（4+5+6+7+8+9+10）</t>
  </si>
  <si>
    <t xml:space="preserve">   （二）事业收入</t>
  </si>
  <si>
    <t xml:space="preserve">        （1）存放同业</t>
  </si>
  <si>
    <t xml:space="preserve">        （1）同业存放</t>
  </si>
  <si>
    <t xml:space="preserve">   （三）上级补助收入</t>
  </si>
  <si>
    <t xml:space="preserve">        （2）存放中央银行</t>
  </si>
  <si>
    <t xml:space="preserve">        （2）向中央银行借款</t>
  </si>
  <si>
    <t xml:space="preserve">   （四）附属单位上缴收入 </t>
  </si>
  <si>
    <t xml:space="preserve">        （3）拆出资金</t>
  </si>
  <si>
    <t xml:space="preserve">        （3）拆入资金</t>
  </si>
  <si>
    <t xml:space="preserve">   （五）经营收入</t>
  </si>
  <si>
    <t xml:space="preserve">        （4）发放贷款及垫资</t>
  </si>
  <si>
    <t xml:space="preserve">        （4）吸收存款</t>
  </si>
  <si>
    <t xml:space="preserve">        （5）买入返售金融资产</t>
  </si>
  <si>
    <t xml:space="preserve">        （5）卖出回购金融资产</t>
  </si>
  <si>
    <t xml:space="preserve">        其中：投资收益</t>
  </si>
  <si>
    <t xml:space="preserve">        （6）其他</t>
  </si>
  <si>
    <t xml:space="preserve">        （6）发行债券</t>
  </si>
  <si>
    <t xml:space="preserve">        （7）其他</t>
  </si>
  <si>
    <t>二、民间非营利组织收入(11+12+13+14+15+16+17)</t>
  </si>
  <si>
    <t xml:space="preserve">        （1）结算与清算手续费</t>
  </si>
  <si>
    <t xml:space="preserve">       2.银行手续费及佣金支出（12+13+14）</t>
  </si>
  <si>
    <t xml:space="preserve">   （一）接受捐赠收入</t>
  </si>
  <si>
    <t xml:space="preserve">        （2）代理业务手续费</t>
  </si>
  <si>
    <t xml:space="preserve">        （1）手续费支出</t>
  </si>
  <si>
    <t xml:space="preserve">   （二）会费收入</t>
  </si>
  <si>
    <t xml:space="preserve">        （3）信用承诺手续费及佣金</t>
  </si>
  <si>
    <t xml:space="preserve">        （2）佣金支出</t>
  </si>
  <si>
    <t xml:space="preserve">   （三）提供劳务收入</t>
  </si>
  <si>
    <t xml:space="preserve">        （4）银行卡手续费</t>
  </si>
  <si>
    <t xml:space="preserve">        （3）其他</t>
  </si>
  <si>
    <t xml:space="preserve">   （四）商品销售收入</t>
  </si>
  <si>
    <t xml:space="preserve">        （5）顾问和咨询费</t>
  </si>
  <si>
    <t xml:space="preserve">   （五）政府补助收入</t>
  </si>
  <si>
    <t xml:space="preserve">        （6）托管及其他受托业务佣金</t>
  </si>
  <si>
    <t xml:space="preserve">       1.退保金</t>
  </si>
  <si>
    <t xml:space="preserve">   （六）投资收益</t>
  </si>
  <si>
    <t xml:space="preserve">       2.赔付支出</t>
  </si>
  <si>
    <t xml:space="preserve">   （七）其他收入</t>
  </si>
  <si>
    <t xml:space="preserve">   （二）证券业务收入（19+26）</t>
  </si>
  <si>
    <t xml:space="preserve">         减：摊回赔付支出</t>
  </si>
  <si>
    <t>三、事业单位支出（19+20+21+22+23）</t>
  </si>
  <si>
    <t xml:space="preserve">       3.提取保险责任准备金</t>
  </si>
  <si>
    <t xml:space="preserve">   （一）事业支出</t>
  </si>
  <si>
    <t xml:space="preserve">        （1）证券承销业务</t>
  </si>
  <si>
    <t xml:space="preserve">         减：摊回保险责任准备金</t>
  </si>
  <si>
    <t xml:space="preserve">   （二）上缴上级支出</t>
  </si>
  <si>
    <t xml:space="preserve">        （2）证券经纪业务 </t>
  </si>
  <si>
    <t xml:space="preserve">       4.保单红利支出</t>
  </si>
  <si>
    <t xml:space="preserve">   （三）对附属单位补助</t>
  </si>
  <si>
    <t xml:space="preserve">        （3）受托客户资产管理业务 </t>
  </si>
  <si>
    <t xml:space="preserve">       5.分保费用</t>
  </si>
  <si>
    <t xml:space="preserve">   （四）经营支出</t>
  </si>
  <si>
    <t xml:space="preserve">        （4）代理兑付证券 </t>
  </si>
  <si>
    <t xml:space="preserve">         减：摊回分保费用</t>
  </si>
  <si>
    <t xml:space="preserve">   （五）其他支出</t>
  </si>
  <si>
    <t xml:space="preserve">        （5）代理保管证券 </t>
  </si>
  <si>
    <t xml:space="preserve">       6.保险业务手续费及佣金支出</t>
  </si>
  <si>
    <t>四、民间非营利组织支出（25+26+27+28）</t>
  </si>
  <si>
    <t xml:space="preserve">    （三）证券业务支出（26+30）</t>
  </si>
  <si>
    <t xml:space="preserve">   （一）业务活动成本</t>
  </si>
  <si>
    <t xml:space="preserve">       2.其他证券业务收入</t>
  </si>
  <si>
    <t xml:space="preserve">       1.证券业务手续费及佣金支出（27+28+29）</t>
  </si>
  <si>
    <t xml:space="preserve">   （二）管理费用</t>
  </si>
  <si>
    <t xml:space="preserve">   （三）已赚保费（28-30-31）</t>
  </si>
  <si>
    <t xml:space="preserve">        （1）证券经纪业务手续费支出</t>
  </si>
  <si>
    <t xml:space="preserve">   （三）筹资费用</t>
  </si>
  <si>
    <t xml:space="preserve">       1.保险业务收入</t>
  </si>
  <si>
    <t xml:space="preserve">   （四）其他费用</t>
  </si>
  <si>
    <t xml:space="preserve">         其中：分保费收入</t>
  </si>
  <si>
    <t xml:space="preserve">       2.分出保费</t>
  </si>
  <si>
    <t xml:space="preserve">       2.其他证券业务支出</t>
  </si>
  <si>
    <t xml:space="preserve">       3.提取未到期责任准备金</t>
  </si>
  <si>
    <t xml:space="preserve">   （四）其他金融业务支出</t>
  </si>
  <si>
    <t xml:space="preserve">   （四）其他金融业务收入</t>
  </si>
  <si>
    <t xml:space="preserve">   （五）其他业务成本</t>
  </si>
  <si>
    <t xml:space="preserve">   （五）汇兑收益（损失以“-”号填列）</t>
  </si>
  <si>
    <t>二、营业外支出（34+35+36+37+38+39+40）</t>
  </si>
  <si>
    <t xml:space="preserve">   （六）其他业务收入</t>
  </si>
  <si>
    <t xml:space="preserve">   （一）非流动资产处置损失</t>
  </si>
  <si>
    <t>二、营业外收入（36+37+38+39+40+41+42）</t>
  </si>
  <si>
    <t xml:space="preserve">   （二）非货币性资产交换损失</t>
  </si>
  <si>
    <t xml:space="preserve">   （一）非流动资产处置利得</t>
  </si>
  <si>
    <t xml:space="preserve">   （三）债务重组损失</t>
  </si>
  <si>
    <t xml:space="preserve">   （二）非货币性资产交换利得</t>
  </si>
  <si>
    <t xml:space="preserve">   （四）捐赠支出</t>
  </si>
  <si>
    <t xml:space="preserve">   （三）债务重组利得</t>
  </si>
  <si>
    <t xml:space="preserve">   （五）非常损失</t>
  </si>
  <si>
    <t xml:space="preserve">   （四）政府补助利得</t>
  </si>
  <si>
    <t xml:space="preserve">   （六）其他</t>
  </si>
  <si>
    <t xml:space="preserve">   （五）盘盈利得</t>
  </si>
  <si>
    <t xml:space="preserve">   （六）捐赠利得</t>
  </si>
  <si>
    <t xml:space="preserve">   （七）其他</t>
  </si>
  <si>
    <t>金额单位：人民币(列至角分)</t>
  </si>
  <si>
    <t>股东名称</t>
  </si>
  <si>
    <t>证件种类</t>
  </si>
  <si>
    <t>投资比例</t>
  </si>
  <si>
    <t>项目</t>
  </si>
  <si>
    <t>金额</t>
  </si>
  <si>
    <t>应纳所得税额</t>
  </si>
  <si>
    <t>A100000</t>
  </si>
  <si>
    <t>营业收入</t>
  </si>
  <si>
    <t>*</t>
  </si>
  <si>
    <t>A105050</t>
  </si>
  <si>
    <t>调增金额</t>
  </si>
  <si>
    <t>调减金额</t>
  </si>
  <si>
    <t>管理费用</t>
  </si>
  <si>
    <t>合计</t>
  </si>
  <si>
    <t>销售费用</t>
  </si>
  <si>
    <t>合计金额</t>
  </si>
  <si>
    <t>A104000</t>
  </si>
  <si>
    <t>财务费用</t>
  </si>
  <si>
    <t>A105080</t>
  </si>
  <si>
    <t>A105000</t>
  </si>
  <si>
    <t>账载金额</t>
  </si>
  <si>
    <t>类别</t>
  </si>
  <si>
    <t>税收金额</t>
  </si>
  <si>
    <t>纳税调整金额</t>
  </si>
  <si>
    <t>赔偿收入</t>
  </si>
  <si>
    <t>纳税调整</t>
  </si>
  <si>
    <t>纳税调增金额</t>
  </si>
  <si>
    <t>取得年度</t>
  </si>
  <si>
    <t>财政性资金</t>
  </si>
  <si>
    <t>以前年度支出情况</t>
  </si>
  <si>
    <t>本年支出情况</t>
  </si>
  <si>
    <t>本年结余情况</t>
  </si>
  <si>
    <t>项目名称</t>
  </si>
  <si>
    <t>利润总额计算</t>
  </si>
  <si>
    <t>三、利润总额（10+11-12）</t>
  </si>
  <si>
    <t>应纳税所得额计算</t>
  </si>
  <si>
    <t>应纳税额计算</t>
  </si>
  <si>
    <t>附列资料</t>
  </si>
  <si>
    <t xml:space="preserve">项                  目 </t>
  </si>
  <si>
    <t>一、营业收入（2+9）</t>
  </si>
  <si>
    <t xml:space="preserve">   （一）主营业务收入（3+5+6+7+8）</t>
  </si>
  <si>
    <t xml:space="preserve">       1.销售商品收入</t>
  </si>
  <si>
    <t xml:space="preserve">       2.提供劳务收入</t>
  </si>
  <si>
    <t xml:space="preserve">       3.建造合同收入</t>
  </si>
  <si>
    <t xml:space="preserve">       4.让渡资产使用权收入</t>
  </si>
  <si>
    <t xml:space="preserve">       5.其他</t>
  </si>
  <si>
    <t>二、营业外收入（17+18+19+20+21+22+23+24+25+26）</t>
  </si>
  <si>
    <t xml:space="preserve">   （七）罚没利得</t>
  </si>
  <si>
    <t xml:space="preserve">   （八）确实无法偿付的应付款项</t>
  </si>
  <si>
    <t xml:space="preserve">   （九）汇兑收益</t>
  </si>
  <si>
    <t xml:space="preserve">   （十）其他</t>
  </si>
  <si>
    <t>一、营业成本（2+9）</t>
  </si>
  <si>
    <t xml:space="preserve">   （一）主营业务成本（3+5+6+7+8）</t>
  </si>
  <si>
    <t xml:space="preserve">       1.销售商品成本</t>
  </si>
  <si>
    <t xml:space="preserve">         其中:非货币性资产交换成本</t>
  </si>
  <si>
    <t xml:space="preserve">       2.提供劳务成本</t>
  </si>
  <si>
    <t xml:space="preserve">       3.建造合同成本</t>
  </si>
  <si>
    <t xml:space="preserve">       4.让渡资产使用权成本</t>
  </si>
  <si>
    <t xml:space="preserve">       1.材料销售成本</t>
  </si>
  <si>
    <t xml:space="preserve">       2.出租固定资产成本</t>
  </si>
  <si>
    <t xml:space="preserve">       3.出租无形资产成本</t>
  </si>
  <si>
    <t xml:space="preserve">       4.包装物出租成本</t>
  </si>
  <si>
    <t>二、营业外支出（17+18+19+20+21+22+23+24+25+26）</t>
  </si>
  <si>
    <t xml:space="preserve">   （四）非常损失</t>
  </si>
  <si>
    <t xml:space="preserve">   （五）捐赠支出</t>
  </si>
  <si>
    <t xml:space="preserve">   （六）赞助支出</t>
  </si>
  <si>
    <t xml:space="preserve">   （七）罚没支出</t>
  </si>
  <si>
    <t xml:space="preserve">   （八）坏账损失</t>
  </si>
  <si>
    <t xml:space="preserve">   （九）无法收回的债券股权投资损失</t>
  </si>
  <si>
    <t>一、职工薪酬</t>
  </si>
  <si>
    <t>二、劳务费</t>
  </si>
  <si>
    <t>三、咨询顾问费</t>
  </si>
  <si>
    <t>四、业务招待费</t>
  </si>
  <si>
    <t>五、广告费和业务宣传费</t>
  </si>
  <si>
    <t>六、佣金和手续费</t>
  </si>
  <si>
    <t>七、资产折旧摊销费</t>
  </si>
  <si>
    <t>八、财产损耗、盘亏及毁损损失</t>
  </si>
  <si>
    <t>九、办公费</t>
  </si>
  <si>
    <t>十、董事会费</t>
  </si>
  <si>
    <t>十一、租赁费</t>
  </si>
  <si>
    <t>十二、诉讼费</t>
  </si>
  <si>
    <t>十三、差旅费</t>
  </si>
  <si>
    <t>十四、保险费</t>
  </si>
  <si>
    <t>十五、运输、仓储费</t>
  </si>
  <si>
    <t>十六、修理费</t>
  </si>
  <si>
    <t>十七、包装费</t>
  </si>
  <si>
    <t>十八、技术转让费</t>
  </si>
  <si>
    <t>十九、研究费用</t>
  </si>
  <si>
    <t>二十、各项税费</t>
  </si>
  <si>
    <t>二十一、利息收支</t>
  </si>
  <si>
    <t>二十二、汇兑差额</t>
  </si>
  <si>
    <t>二十三、现金折扣</t>
  </si>
  <si>
    <t>项   目</t>
  </si>
  <si>
    <t>项          目</t>
  </si>
  <si>
    <t xml:space="preserve">一、交易性金融资产     </t>
  </si>
  <si>
    <t xml:space="preserve">二、可供出售金融资产    </t>
  </si>
  <si>
    <t xml:space="preserve">三、持有至到期投资    </t>
  </si>
  <si>
    <t xml:space="preserve">四、衍生工具        </t>
  </si>
  <si>
    <t xml:space="preserve">五、交易性金融负债      </t>
  </si>
  <si>
    <t>六、长期股权投资</t>
  </si>
  <si>
    <t>七、短期投资</t>
  </si>
  <si>
    <t>八、长期债券投资</t>
  </si>
  <si>
    <t>九、其他</t>
  </si>
  <si>
    <t>投资成本</t>
  </si>
  <si>
    <t>国家税务总局监制</t>
  </si>
  <si>
    <t>企业所得税年度纳税申报表填报表单</t>
  </si>
  <si>
    <t>表单编号</t>
  </si>
  <si>
    <t>表单名称</t>
  </si>
  <si>
    <t>A000000</t>
  </si>
  <si>
    <t>A101010</t>
  </si>
  <si>
    <t>A101020</t>
  </si>
  <si>
    <t>A102010</t>
  </si>
  <si>
    <t>A102020</t>
  </si>
  <si>
    <t>A103000</t>
  </si>
  <si>
    <t>A105010</t>
  </si>
  <si>
    <t>A105020</t>
  </si>
  <si>
    <t>A105030</t>
  </si>
  <si>
    <t>A105040</t>
  </si>
  <si>
    <t>A105060</t>
  </si>
  <si>
    <t>A105070</t>
  </si>
  <si>
    <t>A105090</t>
  </si>
  <si>
    <t>A105100</t>
  </si>
  <si>
    <t>A105110</t>
  </si>
  <si>
    <t>A105120</t>
  </si>
  <si>
    <t>A106000</t>
  </si>
  <si>
    <t>A107010</t>
  </si>
  <si>
    <t>A107011</t>
  </si>
  <si>
    <t>A107012</t>
  </si>
  <si>
    <t>A107020</t>
  </si>
  <si>
    <t>A107030</t>
  </si>
  <si>
    <t>A107040</t>
  </si>
  <si>
    <t>A107041</t>
  </si>
  <si>
    <t>A107042</t>
  </si>
  <si>
    <t>A107050</t>
  </si>
  <si>
    <t>A108000</t>
  </si>
  <si>
    <t>A108010</t>
  </si>
  <si>
    <t>A108020</t>
  </si>
  <si>
    <t>A108030</t>
  </si>
  <si>
    <t>A109000</t>
  </si>
  <si>
    <t>A109010</t>
  </si>
  <si>
    <t>中华人民共和国企业所得税年度纳税申报表（A类）</t>
  </si>
  <si>
    <t>一般企业收入明细表</t>
  </si>
  <si>
    <t>金   额</t>
  </si>
  <si>
    <t xml:space="preserve">         其中：非货币性资产交换收入</t>
  </si>
  <si>
    <t xml:space="preserve">  （二）其他业务收入（10+12+13+14+15）</t>
  </si>
  <si>
    <t xml:space="preserve">       1.销售材料收入</t>
  </si>
  <si>
    <t xml:space="preserve">       2.出租固定资产收入</t>
  </si>
  <si>
    <t xml:space="preserve">       3.出租无形资产收入</t>
  </si>
  <si>
    <t xml:space="preserve">       4.出租包装物和商品收入</t>
  </si>
  <si>
    <t>金融企业收入明细表</t>
  </si>
  <si>
    <t xml:space="preserve">       2.手续费及佣金收入（11+12+13+14+15+16+17）</t>
  </si>
  <si>
    <t xml:space="preserve">       1.证券业务手续费及佣金收入（20+21+22+23+24+25）</t>
  </si>
  <si>
    <t>一般企业成本支出明细表</t>
  </si>
  <si>
    <t xml:space="preserve">   （二）其他业务成本（10+12+13+14+15）</t>
  </si>
  <si>
    <t>金融企业支出明细表</t>
  </si>
  <si>
    <t xml:space="preserve">   （二）保险业务支出（16+17-18+19-20+21+22-23+24）</t>
  </si>
  <si>
    <t>事业单位、民间非营利组织收入、支出明细表</t>
  </si>
  <si>
    <t xml:space="preserve">   （六）其他收入（8+9）</t>
  </si>
  <si>
    <t xml:space="preserve">              其他</t>
  </si>
  <si>
    <t>期间费用明细表</t>
  </si>
  <si>
    <t>其中：境外支付</t>
  </si>
  <si>
    <t>纳税调整项目明细表</t>
  </si>
  <si>
    <t>　  （一）视同销售收入（填写A105010）</t>
  </si>
  <si>
    <t xml:space="preserve">    （三）投资收益（填写A105030）</t>
  </si>
  <si>
    <t>　  （四）按权益法核算长期股权投资对初始投资成本调整确认收益</t>
  </si>
  <si>
    <t xml:space="preserve">    （五）交易性金融资产初始投资调整  </t>
  </si>
  <si>
    <t>　  （六）公允价值变动净损益</t>
  </si>
  <si>
    <t xml:space="preserve">    （七）不征税收入</t>
  </si>
  <si>
    <t xml:space="preserve">          其中：专项用途财政性资金（填写A105040）</t>
  </si>
  <si>
    <t xml:space="preserve">    （八）销售折扣、折让和退回</t>
  </si>
  <si>
    <t>　  （九）其他</t>
  </si>
  <si>
    <t>　  （一）视同销售成本（填写A105010）</t>
  </si>
  <si>
    <t>　  （二）职工薪酬（填写A105050）</t>
  </si>
  <si>
    <t>　  （三）业务招待费支出</t>
  </si>
  <si>
    <t>　  （四）广告费和业务宣传费支出（填写A105060）</t>
  </si>
  <si>
    <t>　  （五）捐赠支出（填写A105070）</t>
  </si>
  <si>
    <t>　  （六）利息支出</t>
  </si>
  <si>
    <t>　  （七）罚金、罚款和被没收财物的损失</t>
  </si>
  <si>
    <t>　  （八）税收滞纳金、加收利息</t>
  </si>
  <si>
    <t>　  （九）赞助支出</t>
  </si>
  <si>
    <t>　  （十）与未实现融资收益相关在当期确认的财务费用</t>
  </si>
  <si>
    <t xml:space="preserve">    （十一）佣金和手续费支出</t>
  </si>
  <si>
    <t xml:space="preserve">　  （十二）不征税收入用于支出所形成的费用 </t>
  </si>
  <si>
    <t xml:space="preserve">            其中：专项用途财政性资金用于支出所形成的费用（填写A105040）</t>
  </si>
  <si>
    <t xml:space="preserve">    （十三）跨期扣除项目</t>
  </si>
  <si>
    <t>　  （十四）与取得收入无关的支出</t>
  </si>
  <si>
    <t xml:space="preserve">    （十五）境外所得分摊的共同支出</t>
  </si>
  <si>
    <t>三、资产类调整项目（31+32+33+34）</t>
  </si>
  <si>
    <t xml:space="preserve">    （一）资产折旧、摊销 （填写A105080）</t>
  </si>
  <si>
    <t xml:space="preserve">    （二）资产减值准备金</t>
  </si>
  <si>
    <t>　  （三）资产损失（填写A105090）</t>
  </si>
  <si>
    <t>　  （四）其他</t>
  </si>
  <si>
    <t xml:space="preserve">    （四）房地产开发企业特定业务计算的纳税调整额(填写A105010)</t>
  </si>
  <si>
    <t>五、特别纳税调整应税所得</t>
  </si>
  <si>
    <t>六、其他</t>
  </si>
  <si>
    <t>视同销售和房地产开发企业特定业务纳税调整明细表</t>
  </si>
  <si>
    <t>一、视同销售（营业）收入（2+3+4+5+6+7+8+9+10）</t>
  </si>
  <si>
    <t xml:space="preserve">    （一）非货币性资产交换视同销售收入</t>
  </si>
  <si>
    <t xml:space="preserve">    （二）用于市场推广或销售视同销售收入</t>
  </si>
  <si>
    <t xml:space="preserve">    （三）用于交际应酬视同销售收入</t>
  </si>
  <si>
    <t xml:space="preserve">    （四）用于职工奖励或福利视同销售收入</t>
  </si>
  <si>
    <t xml:space="preserve">    （五）用于股息分配视同销售收入</t>
  </si>
  <si>
    <t xml:space="preserve">    （六）用于对外捐赠视同销售收入</t>
  </si>
  <si>
    <t xml:space="preserve">    （七）用于对外投资项目视同销售收入</t>
  </si>
  <si>
    <t xml:space="preserve">    （八）提供劳务视同销售收入</t>
  </si>
  <si>
    <t xml:space="preserve">    （九）其他</t>
  </si>
  <si>
    <t>二、视同销售（营业）成本（12+13+14+15+16+17+18+19+20）</t>
  </si>
  <si>
    <t xml:space="preserve">    （一）非货币性资产交换视同销售成本</t>
  </si>
  <si>
    <t xml:space="preserve">    （二）用于市场推广或销售视同销售成本</t>
  </si>
  <si>
    <t xml:space="preserve">    （三）用于交际应酬视同销售成本</t>
  </si>
  <si>
    <t xml:space="preserve">    （四）用于职工奖励或福利视同销售成本</t>
  </si>
  <si>
    <t xml:space="preserve">    （五）用于股息分配视同销售成本</t>
  </si>
  <si>
    <t xml:space="preserve">    （六）用于对外捐赠视同销售成本</t>
  </si>
  <si>
    <t xml:space="preserve">    （七）用于对外投资项目视同销售成本</t>
  </si>
  <si>
    <t xml:space="preserve">    （八）提供劳务视同销售成本</t>
  </si>
  <si>
    <t>三、房地产开发企业特定业务计算的纳税调整额（22-26）</t>
  </si>
  <si>
    <t xml:space="preserve">    （一）房地产企业销售未完工开发产品特定业务计算的纳税调整额（24-25）</t>
  </si>
  <si>
    <t xml:space="preserve">        1.销售未完工产品的收入</t>
  </si>
  <si>
    <t xml:space="preserve">        2.销售未完工产品预计毛利额</t>
  </si>
  <si>
    <t xml:space="preserve">        3.实际发生的营业税金及附加、土地增值税</t>
  </si>
  <si>
    <t xml:space="preserve">    （二）房地产企业销售的未完工产品转完工产品特定业务计算的纳税调整额（28-29）</t>
  </si>
  <si>
    <t xml:space="preserve">        1.销售未完工产品转完工产品确认的销售收入</t>
  </si>
  <si>
    <t xml:space="preserve">        2.转回的销售未完工产品预计毛利额</t>
  </si>
  <si>
    <t>未按权责发生制确认收入纳税调整明细表</t>
  </si>
  <si>
    <t>合同金额（交易金额）</t>
  </si>
  <si>
    <t xml:space="preserve"> 纳税调整金额</t>
  </si>
  <si>
    <t>本年</t>
  </si>
  <si>
    <t>累计</t>
  </si>
  <si>
    <t>6（4-2）</t>
  </si>
  <si>
    <t>一、跨期收取的租金、利息、特许权使用费收入（2+3+4）</t>
  </si>
  <si>
    <t xml:space="preserve">   （一）租金</t>
  </si>
  <si>
    <t xml:space="preserve">   （二）利息</t>
  </si>
  <si>
    <t xml:space="preserve">   （三）特许权使用费</t>
  </si>
  <si>
    <t>二、分期确认收入（6+7+8）</t>
  </si>
  <si>
    <t xml:space="preserve">   （一）分期收款方式销售货物收入</t>
  </si>
  <si>
    <t xml:space="preserve">   （二）持续时间超过12个月的建造合同收入</t>
  </si>
  <si>
    <t xml:space="preserve">   （三）其他分期确认收入</t>
  </si>
  <si>
    <t>三、政府补助递延收入（10+11+12）</t>
  </si>
  <si>
    <t xml:space="preserve">   （一）与收益相关的政府补助</t>
  </si>
  <si>
    <t xml:space="preserve">   （二）与资产相关的政府补助</t>
  </si>
  <si>
    <t xml:space="preserve">   （三）其他</t>
  </si>
  <si>
    <t>四、其他未按权责发生制确认收入</t>
  </si>
  <si>
    <t>合计（1+5+9+13）</t>
  </si>
  <si>
    <t>专项用途财政性资金纳税调整明细表</t>
  </si>
  <si>
    <t>其中：符合不征税收入条件的财政性资金</t>
  </si>
  <si>
    <t>前五年度</t>
  </si>
  <si>
    <t>前四年度</t>
  </si>
  <si>
    <t>前三年度</t>
  </si>
  <si>
    <t>前二年度</t>
  </si>
  <si>
    <t>前一年度</t>
  </si>
  <si>
    <t>支出金额</t>
  </si>
  <si>
    <t>其中：费用化支出金额</t>
  </si>
  <si>
    <t>结余金额</t>
  </si>
  <si>
    <t>其中：上缴财政金额</t>
  </si>
  <si>
    <t>应计入本年应税收入金额</t>
  </si>
  <si>
    <t>其中：计入本年损益的金额</t>
  </si>
  <si>
    <t>本   年</t>
  </si>
  <si>
    <t>合计（1+2+3+4+5+6）</t>
  </si>
  <si>
    <t>投资收益纳税调整明细表</t>
  </si>
  <si>
    <t>持有收益</t>
  </si>
  <si>
    <t>处置收益</t>
  </si>
  <si>
    <t>会计确认的处置收入</t>
  </si>
  <si>
    <t>税收计算的处置收入</t>
  </si>
  <si>
    <t>处置投资的账面价值</t>
  </si>
  <si>
    <t>处置投资的计税基础</t>
  </si>
  <si>
    <t>会计确认的处置所得或损失</t>
  </si>
  <si>
    <t>税收计算的处置所得</t>
  </si>
  <si>
    <t>3（2-1）</t>
  </si>
  <si>
    <t>8（4-6）</t>
  </si>
  <si>
    <t>9（5-7）</t>
  </si>
  <si>
    <t>10（9-8）</t>
  </si>
  <si>
    <t>11（3+10）</t>
  </si>
  <si>
    <t>合计(1+2+3+4+5+6+7+8+9)</t>
  </si>
  <si>
    <t>税收规定扣除率</t>
  </si>
  <si>
    <t>以前年度累计结转扣除额</t>
  </si>
  <si>
    <t>累计结转以后年度扣除额</t>
  </si>
  <si>
    <t>一、工资薪金支出</t>
  </si>
  <si>
    <t xml:space="preserve">    其中：股权激励</t>
  </si>
  <si>
    <t>二、职工福利费支出</t>
  </si>
  <si>
    <t>三、职工教育经费支出</t>
  </si>
  <si>
    <t xml:space="preserve">    其中：按税收规定比例扣除的职工教育经费</t>
  </si>
  <si>
    <t>四、工会经费支出</t>
  </si>
  <si>
    <t>五、各类基本社会保障性缴款</t>
  </si>
  <si>
    <t>六、住房公积金</t>
  </si>
  <si>
    <t>七、补充养老保险</t>
  </si>
  <si>
    <t>八、补充医疗保险</t>
  </si>
  <si>
    <t>合计（1+3+4+7+8+9+10+11+12）</t>
  </si>
  <si>
    <t>广告费和业务宣传费跨年度纳税调整明细表</t>
  </si>
  <si>
    <t>一、本年广告费和业务宣传费支出</t>
  </si>
  <si>
    <t xml:space="preserve">    减：不允许扣除的广告费和业务宣传费支出</t>
  </si>
  <si>
    <t xml:space="preserve">二、本年符合条件的广告费和业务宣传费支出（1-2） </t>
  </si>
  <si>
    <t xml:space="preserve">    税收规定扣除率</t>
  </si>
  <si>
    <t>四、本企业计算的广告费和业务宣传费扣除限额（4×5）</t>
  </si>
  <si>
    <t>五、本年结转以后年度扣除额（3＞6，本行=3-6；3≤6，本行=0）</t>
  </si>
  <si>
    <t xml:space="preserve">    加：以前年度累计结转扣除额</t>
  </si>
  <si>
    <t xml:space="preserve">    减：本年扣除的以前年度结转额[3＞6，本行=0；3≤6，本行=8或（6-3）孰小值]</t>
  </si>
  <si>
    <t>六、按照分摊协议归集至其他关联方的广告费和业务宣传费（10≤3或6孰小值）</t>
  </si>
  <si>
    <t xml:space="preserve">    按照分摊协议从其他关联方归集至本企业的广告费和业务宣传费</t>
  </si>
  <si>
    <t>七、本年广告费和业务宣传费支出纳税调整金额（3＞6，本行=2+3-6+10-11；3≤6，本行=2+10-11-9）</t>
  </si>
  <si>
    <t>八、累计结转以后年度扣除额（7+8-9）</t>
  </si>
  <si>
    <t>按税收规定计算的扣除限额</t>
  </si>
  <si>
    <t xml:space="preserve">资产折旧、摊销情况及纳税调整明细表              </t>
  </si>
  <si>
    <t>本年折旧、摊销额</t>
  </si>
  <si>
    <t>累计折旧、摊销额</t>
  </si>
  <si>
    <t>资产计税基础</t>
  </si>
  <si>
    <t>五、油气勘探投资</t>
  </si>
  <si>
    <t>六、油气开发投资</t>
  </si>
  <si>
    <t>资产损失税前扣除及纳税调整明细表</t>
  </si>
  <si>
    <t>3（1-2）</t>
  </si>
  <si>
    <t>一般性税务处理</t>
  </si>
  <si>
    <t>特殊性税务处理</t>
  </si>
  <si>
    <t>3(2-1)</t>
  </si>
  <si>
    <t>6(5-4)</t>
  </si>
  <si>
    <t>7(3+6)</t>
  </si>
  <si>
    <t>一、债务重组</t>
  </si>
  <si>
    <t xml:space="preserve">    其中：以非货币性资产清偿债务</t>
  </si>
  <si>
    <t xml:space="preserve">          债转股</t>
  </si>
  <si>
    <t>二、股权收购</t>
  </si>
  <si>
    <t xml:space="preserve">    其中：涉及跨境重组的股权收购</t>
  </si>
  <si>
    <t>三、资产收购</t>
  </si>
  <si>
    <t xml:space="preserve">    其中：涉及跨境重组的资产收购</t>
  </si>
  <si>
    <t>四、企业合并（9+10）</t>
  </si>
  <si>
    <t xml:space="preserve">    其中：同一控制下企业合并</t>
  </si>
  <si>
    <t xml:space="preserve">          非同一控制下企业合并</t>
  </si>
  <si>
    <t>五、企业分立</t>
  </si>
  <si>
    <t>政策性搬迁纳税调整明细表</t>
  </si>
  <si>
    <t>一、搬迁收入(2+8)</t>
  </si>
  <si>
    <t xml:space="preserve">   （一）搬迁补偿收入（3+4+5+6+7）</t>
  </si>
  <si>
    <t xml:space="preserve">       1.对被征用资产价值的补偿</t>
  </si>
  <si>
    <t xml:space="preserve">       2.因搬迁、安置而给予的补偿</t>
  </si>
  <si>
    <t xml:space="preserve">       3.对停产停业形成的损失而给予的补偿</t>
  </si>
  <si>
    <t xml:space="preserve">       4.资产搬迁过程中遭到毁损而取得的保险赔款</t>
  </si>
  <si>
    <t xml:space="preserve">       5.其他补偿收入</t>
  </si>
  <si>
    <t xml:space="preserve">   （二）搬迁资产处置收入</t>
  </si>
  <si>
    <t>二、搬迁支出(10+16)</t>
  </si>
  <si>
    <t xml:space="preserve">   （一）搬迁费用支出(11+12+13+14+15)</t>
  </si>
  <si>
    <t xml:space="preserve">       1.安置职工实际发生的费用</t>
  </si>
  <si>
    <t xml:space="preserve">       2.停工期间支付给职工的工资及福利费</t>
  </si>
  <si>
    <t xml:space="preserve">       3.临时存放搬迁资产而发生的费用</t>
  </si>
  <si>
    <t xml:space="preserve">       4.各类资产搬迁安装费用</t>
  </si>
  <si>
    <t xml:space="preserve">       5.其他与搬迁相关的费用</t>
  </si>
  <si>
    <t xml:space="preserve">   （二）搬迁资产处置支出</t>
  </si>
  <si>
    <t>三、搬迁所得或损失（1-9）</t>
  </si>
  <si>
    <t>四、应计入本年应纳税所得额的搬迁所得或损失（19+20+21）</t>
  </si>
  <si>
    <t xml:space="preserve">    其中：搬迁所得</t>
  </si>
  <si>
    <t xml:space="preserve">          搬迁损失一次性扣除</t>
  </si>
  <si>
    <t xml:space="preserve">          搬迁损失分期扣除</t>
  </si>
  <si>
    <t>五、计入当期损益的搬迁收益或损失</t>
  </si>
  <si>
    <t>六、以前年度搬迁损失当期扣除金额</t>
  </si>
  <si>
    <t>七、纳税调整金额（18-22-23）</t>
  </si>
  <si>
    <t>企业所得税弥补亏损明细表</t>
  </si>
  <si>
    <t>年度</t>
  </si>
  <si>
    <t>本年度</t>
  </si>
  <si>
    <t>可结转以后年度弥补的亏损额合计</t>
  </si>
  <si>
    <t xml:space="preserve">A107010  </t>
  </si>
  <si>
    <t xml:space="preserve">A107011    </t>
  </si>
  <si>
    <t>符合条件的居民企业之间的股息、红利等权益性投资收益优惠明细表</t>
  </si>
  <si>
    <t>被投资企业</t>
  </si>
  <si>
    <t>投资性质</t>
  </si>
  <si>
    <t>被投资企业利润分配确认金额</t>
  </si>
  <si>
    <t>被投资企业清算确认金额</t>
  </si>
  <si>
    <t>撤回或减少投资确认金额</t>
  </si>
  <si>
    <t>被投资企业做出利润分配或转股决定时间</t>
  </si>
  <si>
    <t>依决定归属于本公司的股息、红利等权益性投资收益金额</t>
  </si>
  <si>
    <t>分得的被投资企业清算剩余资产</t>
  </si>
  <si>
    <t>被清算企业累计未分配利润和累计盈余公积应享有部分</t>
  </si>
  <si>
    <t>应确认的股息所得</t>
  </si>
  <si>
    <t>从被投资企业撤回或减少投资取得的资产</t>
  </si>
  <si>
    <t>减少投资比例</t>
  </si>
  <si>
    <t>收回初始投资成本</t>
  </si>
  <si>
    <t>取得资产中超过收回初始投资成本部分</t>
  </si>
  <si>
    <t>撤回或减少投资应享有被投资企业累计未分配利润和累计盈余公积</t>
  </si>
  <si>
    <t>研发费用加计扣除优惠明细表</t>
  </si>
  <si>
    <t>项目收入</t>
  </si>
  <si>
    <t>项目成本</t>
  </si>
  <si>
    <t>相关税费</t>
  </si>
  <si>
    <t>应分摊期间费用</t>
  </si>
  <si>
    <t>纳税调整额</t>
  </si>
  <si>
    <t>项目所得额</t>
  </si>
  <si>
    <t>减免所得额</t>
  </si>
  <si>
    <t xml:space="preserve">A107030 </t>
  </si>
  <si>
    <t>本年新增的符合条件的股权投资额</t>
  </si>
  <si>
    <t>税收规定的抵扣率</t>
  </si>
  <si>
    <t>本年新增的可抵扣的股权投资额（1×2）</t>
  </si>
  <si>
    <t>以前年度结转的尚未抵扣的股权投资余额</t>
  </si>
  <si>
    <t>本年可抵扣的股权投资额（3+4）</t>
  </si>
  <si>
    <t>本年可用于抵扣的应纳税所得额</t>
  </si>
  <si>
    <t>高新技术企业优惠情况及明细表</t>
  </si>
  <si>
    <t>关键指标情况</t>
  </si>
  <si>
    <t>收入指标</t>
  </si>
  <si>
    <t>人员指标</t>
  </si>
  <si>
    <t>软件、集成电路企业优惠情况及明细表</t>
  </si>
  <si>
    <t>一、企业本年月平均职工总人数</t>
  </si>
  <si>
    <t>本年
抵免前
应纳税额</t>
  </si>
  <si>
    <t>本年允许抵免的专用设备投资额</t>
  </si>
  <si>
    <t>本年
可抵免
税额</t>
  </si>
  <si>
    <t>以前年度已抵免额</t>
  </si>
  <si>
    <t>本年实际抵免的各年度税额</t>
  </si>
  <si>
    <t>可结转以后年度抵免的税额</t>
  </si>
  <si>
    <t>小计</t>
  </si>
  <si>
    <t>4=3×10%</t>
  </si>
  <si>
    <t>10（5+6+7+8+9）</t>
  </si>
  <si>
    <t>12（4-10-11）</t>
  </si>
  <si>
    <t>本年实际抵免税额合计</t>
  </si>
  <si>
    <t>可结转以后年度抵免的税额合计</t>
  </si>
  <si>
    <t>专用设备
投资情况</t>
  </si>
  <si>
    <t>本年允许抵免的环境保护专用设备投资额</t>
  </si>
  <si>
    <t>本年允许抵免节能节水的专用设备投资额</t>
  </si>
  <si>
    <t>本年允许抵免的安全生产专用设备投资额</t>
  </si>
  <si>
    <t>境外所得税收抵免明细表</t>
  </si>
  <si>
    <t>国家
（地区）</t>
  </si>
  <si>
    <t>境外税前所得</t>
  </si>
  <si>
    <t>境外所得纳税调整后所得</t>
  </si>
  <si>
    <t>弥补境外以前年度亏损</t>
  </si>
  <si>
    <t>境外应纳税所得额</t>
  </si>
  <si>
    <t>抵减境内亏损</t>
  </si>
  <si>
    <t>抵减境内亏损后的境外应纳税所得额</t>
  </si>
  <si>
    <t>税率</t>
  </si>
  <si>
    <t>境外所得应纳税额</t>
  </si>
  <si>
    <t>境外所得可抵免税额</t>
  </si>
  <si>
    <t>境外所得抵免限额</t>
  </si>
  <si>
    <t>本年可抵免境外所得税额</t>
  </si>
  <si>
    <t>未超过境外所得税抵免限额的余额</t>
  </si>
  <si>
    <t>本年可抵免以前年度未抵免境外所得税额</t>
  </si>
  <si>
    <t>按简易办法计算</t>
  </si>
  <si>
    <t>境外所得抵免所得税额合计</t>
  </si>
  <si>
    <t>按12.5%计算的抵免额</t>
  </si>
  <si>
    <t>按25%计算的抵免额</t>
  </si>
  <si>
    <t>境外所得纳税调整后所得明细表</t>
  </si>
  <si>
    <t>境外税后所得</t>
  </si>
  <si>
    <t>境外所得可抵免的所得税额</t>
  </si>
  <si>
    <t>境外分支机构收入与支出纳税调整额</t>
  </si>
  <si>
    <t>境外分支机构调整分摊扣除的有关成本费用</t>
  </si>
  <si>
    <t>境外所得对应调整的相关成本费用支出</t>
  </si>
  <si>
    <t>分支机构机构营业利润所得</t>
  </si>
  <si>
    <t>股息、红利等权益性投资所得</t>
  </si>
  <si>
    <t>利息所得</t>
  </si>
  <si>
    <t>租金所得</t>
  </si>
  <si>
    <t>特许权使用费所得</t>
  </si>
  <si>
    <t>财产转让所得</t>
  </si>
  <si>
    <t>其他所得</t>
  </si>
  <si>
    <t>直接缴纳的所得税额</t>
  </si>
  <si>
    <t>间接负担的所得税额</t>
  </si>
  <si>
    <t>享受税收饶让抵免税额</t>
  </si>
  <si>
    <t>13（10+11+12）</t>
  </si>
  <si>
    <t>14（9+10+11）</t>
  </si>
  <si>
    <t>18（14+15-16-17）</t>
  </si>
  <si>
    <t>境外分支机构弥补亏损明细表</t>
  </si>
  <si>
    <t>非实际亏损额的弥补</t>
  </si>
  <si>
    <t>实际亏损额的弥补</t>
  </si>
  <si>
    <t>以前年度结转尚未弥补的非实际亏损额</t>
  </si>
  <si>
    <t>本年发生的非实际亏损额</t>
  </si>
  <si>
    <t>本年弥补的以前年度非实际亏损额</t>
  </si>
  <si>
    <t>结转以后年度弥补的非实际亏损额</t>
  </si>
  <si>
    <t>以前年度结转尚未弥补的实际亏损额</t>
  </si>
  <si>
    <t>本年发生的实际亏损额</t>
  </si>
  <si>
    <t>本年弥补的以前年度实际亏损额</t>
  </si>
  <si>
    <t>结转以后年度弥补的实际亏损额</t>
  </si>
  <si>
    <t>前五年</t>
  </si>
  <si>
    <t>前四年</t>
  </si>
  <si>
    <t>前三年</t>
  </si>
  <si>
    <t>前二年</t>
  </si>
  <si>
    <t>前一年</t>
  </si>
  <si>
    <t>5（2+3-4）</t>
  </si>
  <si>
    <t>19（14+15+16+17+18）</t>
  </si>
  <si>
    <t>跨年度结转抵免境外所得税明细表</t>
  </si>
  <si>
    <t>前五年境外所得已缴所得税未抵免余额</t>
  </si>
  <si>
    <t>本年实际抵免以前年度未抵免的境外已缴所得税额</t>
  </si>
  <si>
    <t>结转以后年度抵免的境外所得已缴所得税额</t>
  </si>
  <si>
    <t>7（2+3+4+5+6）</t>
  </si>
  <si>
    <t>13（8+9+10+11+12）</t>
  </si>
  <si>
    <t>14（3-9）</t>
  </si>
  <si>
    <t>15（4-10）</t>
  </si>
  <si>
    <t>16（5-11）</t>
  </si>
  <si>
    <t>17（6-12）</t>
  </si>
  <si>
    <t>跨地区经营汇总纳税企业年度分摊企业所得税明细表</t>
  </si>
  <si>
    <t xml:space="preserve">   减：境外所得应纳所得税额</t>
  </si>
  <si>
    <t xml:space="preserve">   加：境外所得抵免所得税额</t>
  </si>
  <si>
    <t>三、本年累计已预分、已分摊所得税（6+7+8+9）</t>
  </si>
  <si>
    <t xml:space="preserve">   （二）总机构已分摊所得税额</t>
  </si>
  <si>
    <t xml:space="preserve">   （三）财政集中已分配所得税额</t>
  </si>
  <si>
    <t>金额单位: 元（列至角分）</t>
  </si>
  <si>
    <t>总机构分摊所得税额</t>
  </si>
  <si>
    <t xml:space="preserve"> 总机构财政集中分配所得税额</t>
  </si>
  <si>
    <t>分支机构分摊所得税额</t>
  </si>
  <si>
    <t>分支机构情况</t>
  </si>
  <si>
    <t>分支机构名称</t>
  </si>
  <si>
    <t>三项因素</t>
  </si>
  <si>
    <t>分配所得税额</t>
  </si>
  <si>
    <t>职工薪酬</t>
  </si>
  <si>
    <t>资产总额</t>
  </si>
  <si>
    <t xml:space="preserve">        3.转回实际发生的营业税金及附加、土地增值税</t>
    <phoneticPr fontId="7" type="noConversion"/>
  </si>
  <si>
    <t>一、固定资产（2+3+4+5+6+7）</t>
  </si>
  <si>
    <t xml:space="preserve"> （一）已足额提取折旧的固定资产的改建支出</t>
  </si>
  <si>
    <t xml:space="preserve"> （二）租入固定资产的改建支出</t>
  </si>
  <si>
    <t xml:space="preserve"> （三）固定资产的大修理支出</t>
  </si>
  <si>
    <t xml:space="preserve"> （四）开办费</t>
  </si>
  <si>
    <t xml:space="preserve"> （五）其他</t>
  </si>
  <si>
    <t xml:space="preserve"> 一、营业收入(填写A101010\101020\103000)</t>
    <phoneticPr fontId="7" type="noConversion"/>
  </si>
  <si>
    <t xml:space="preserve"> 二、营业利润(1-2-3-4-5-6-7+8+9)</t>
    <phoneticPr fontId="7" type="noConversion"/>
  </si>
  <si>
    <t xml:space="preserve">     减：营业成本(填写A102010\102020\103000)</t>
    <phoneticPr fontId="7" type="noConversion"/>
  </si>
  <si>
    <t xml:space="preserve">     减：税金及附加</t>
    <phoneticPr fontId="7" type="noConversion"/>
  </si>
  <si>
    <t xml:space="preserve">     减：销售费用(填写A104000)</t>
    <phoneticPr fontId="7" type="noConversion"/>
  </si>
  <si>
    <r>
      <t xml:space="preserve">     减：管理费用(填写</t>
    </r>
    <r>
      <rPr>
        <sz val="10"/>
        <color theme="1"/>
        <rFont val="宋体"/>
        <family val="3"/>
        <charset val="134"/>
      </rPr>
      <t>A104000)</t>
    </r>
    <phoneticPr fontId="7" type="noConversion"/>
  </si>
  <si>
    <r>
      <t xml:space="preserve">     减：财务费用(填写</t>
    </r>
    <r>
      <rPr>
        <sz val="10"/>
        <color theme="1"/>
        <rFont val="宋体"/>
        <family val="3"/>
        <charset val="134"/>
      </rPr>
      <t>A104000)</t>
    </r>
    <phoneticPr fontId="7" type="noConversion"/>
  </si>
  <si>
    <t xml:space="preserve">     减：资产减值损失</t>
    <phoneticPr fontId="7" type="noConversion"/>
  </si>
  <si>
    <t xml:space="preserve">     加：公允价值变动收益</t>
    <phoneticPr fontId="7" type="noConversion"/>
  </si>
  <si>
    <t xml:space="preserve">     加：投资收益</t>
    <phoneticPr fontId="7" type="noConversion"/>
  </si>
  <si>
    <t xml:space="preserve">     加：营业外收入(填写A101010\101020\103000)</t>
    <phoneticPr fontId="7" type="noConversion"/>
  </si>
  <si>
    <t xml:space="preserve">     减：营业外支出(填写A102010\102020\103000)</t>
    <phoneticPr fontId="7" type="noConversion"/>
  </si>
  <si>
    <t xml:space="preserve">     减：境外所得（填写A108010）</t>
    <phoneticPr fontId="7" type="noConversion"/>
  </si>
  <si>
    <t xml:space="preserve">     加：纳税调整增加额（填写A105000）</t>
    <phoneticPr fontId="7" type="noConversion"/>
  </si>
  <si>
    <t xml:space="preserve">     减：免税、减计收入及加计扣除（填写A107010）</t>
    <phoneticPr fontId="7" type="noConversion"/>
  </si>
  <si>
    <t xml:space="preserve">     减：纳税调整减少额（填写A105000）</t>
    <phoneticPr fontId="7" type="noConversion"/>
  </si>
  <si>
    <t xml:space="preserve">     加：境外应税所得抵减境内亏损（填写A108000）</t>
    <phoneticPr fontId="7" type="noConversion"/>
  </si>
  <si>
    <t xml:space="preserve"> 四、纳税调整后所得（13-14+15-16-17+18）</t>
    <phoneticPr fontId="7" type="noConversion"/>
  </si>
  <si>
    <t xml:space="preserve">     减：所得减免（填写A107020）</t>
    <phoneticPr fontId="7" type="noConversion"/>
  </si>
  <si>
    <t xml:space="preserve">     减：弥补以前年度亏损（填写A106000）</t>
    <phoneticPr fontId="7" type="noConversion"/>
  </si>
  <si>
    <t xml:space="preserve">     减：抵扣应纳税所得额（填写A107030）</t>
    <phoneticPr fontId="7" type="noConversion"/>
  </si>
  <si>
    <t xml:space="preserve"> 五、应纳税所得额（19-20-21-22）</t>
    <phoneticPr fontId="7" type="noConversion"/>
  </si>
  <si>
    <t xml:space="preserve"> 税率（25%）</t>
    <phoneticPr fontId="7" type="noConversion"/>
  </si>
  <si>
    <t xml:space="preserve"> 六、应纳所得税额（23×24）</t>
    <phoneticPr fontId="7" type="noConversion"/>
  </si>
  <si>
    <t xml:space="preserve">     减：减免所得税额（填写A107040）</t>
    <phoneticPr fontId="7" type="noConversion"/>
  </si>
  <si>
    <t xml:space="preserve">     减：抵免所得税额（填写A107050）</t>
    <phoneticPr fontId="7" type="noConversion"/>
  </si>
  <si>
    <t xml:space="preserve"> 七、应纳税额（25-26-27）</t>
    <phoneticPr fontId="7" type="noConversion"/>
  </si>
  <si>
    <t xml:space="preserve">     加：境外所得应纳所得税额（填写A108000）</t>
    <phoneticPr fontId="7" type="noConversion"/>
  </si>
  <si>
    <t xml:space="preserve">     减：境外所得抵免所得税额（填写A108000）</t>
    <phoneticPr fontId="7" type="noConversion"/>
  </si>
  <si>
    <t xml:space="preserve"> 八、实际应纳所得税额（28+29-30）</t>
    <phoneticPr fontId="7" type="noConversion"/>
  </si>
  <si>
    <t xml:space="preserve">     减：本年累计实际已缴纳的所得税额</t>
    <phoneticPr fontId="7" type="noConversion"/>
  </si>
  <si>
    <t xml:space="preserve">     其中：总机构分摊本年应补（退）所得税额(填写A109000)</t>
    <phoneticPr fontId="7" type="noConversion"/>
  </si>
  <si>
    <t xml:space="preserve">           财政集中分配本年应补（退）所得税额(填写A109000)</t>
    <phoneticPr fontId="7" type="noConversion"/>
  </si>
  <si>
    <t>二十五、其他</t>
    <phoneticPr fontId="7" type="noConversion"/>
  </si>
  <si>
    <t>一、收入类调整项目（2+3+…8+10+11）</t>
    <phoneticPr fontId="7" type="noConversion"/>
  </si>
  <si>
    <t>　  （二）未按权责发生制原则确认的收入（填写A105020）</t>
    <phoneticPr fontId="7" type="noConversion"/>
  </si>
  <si>
    <t>二、扣除类调整项目（13+14+…24+26+27+28+29+30）</t>
    <phoneticPr fontId="7" type="noConversion"/>
  </si>
  <si>
    <t>　  （十六）党组织工作经费</t>
    <phoneticPr fontId="7" type="noConversion"/>
  </si>
  <si>
    <t>　  （十七）其他</t>
    <phoneticPr fontId="7" type="noConversion"/>
  </si>
  <si>
    <t>四、特殊事项调整项目（37+38+…+42）</t>
    <phoneticPr fontId="7" type="noConversion"/>
  </si>
  <si>
    <t xml:space="preserve">    （三）特殊行业准备金（填写A105120）</t>
    <phoneticPr fontId="7" type="noConversion"/>
  </si>
  <si>
    <t xml:space="preserve">    （二）政策性搬迁（填写A105110）</t>
    <phoneticPr fontId="7" type="noConversion"/>
  </si>
  <si>
    <t>　  （一企业重组及递延纳税事项（填写A105100）</t>
    <phoneticPr fontId="7" type="noConversion"/>
  </si>
  <si>
    <t xml:space="preserve">    （六）其他</t>
    <phoneticPr fontId="7" type="noConversion"/>
  </si>
  <si>
    <t>合计（1+12+31+36+43+44）</t>
    <phoneticPr fontId="7" type="noConversion"/>
  </si>
  <si>
    <t>以前年度结转可扣除的捐赠额</t>
  </si>
  <si>
    <t>纳税调减金额</t>
  </si>
  <si>
    <t>可结转以后年度扣除的捐赠额</t>
  </si>
  <si>
    <t>一、非公益性捐赠</t>
  </si>
  <si>
    <t>二、全额扣除的公益性捐赠</t>
  </si>
  <si>
    <t>三、限额扣除的公益性捐赠(4+5+6+7)</t>
  </si>
  <si>
    <t>前三年度（　　　　年）</t>
  </si>
  <si>
    <t>前二年度（　　　　年）</t>
  </si>
  <si>
    <t>前一年度（　　　　年）</t>
  </si>
  <si>
    <t>本    年（　　　　年）</t>
  </si>
  <si>
    <t>合计（1+2+3）</t>
  </si>
  <si>
    <t>所有固定资产</t>
    <phoneticPr fontId="7" type="noConversion"/>
  </si>
  <si>
    <t xml:space="preserve">  （一）林木类</t>
    <phoneticPr fontId="7" type="noConversion"/>
  </si>
  <si>
    <t xml:space="preserve">  （二）畜类</t>
    <phoneticPr fontId="7" type="noConversion"/>
  </si>
  <si>
    <t xml:space="preserve">  （一）专利权</t>
    <phoneticPr fontId="7" type="noConversion"/>
  </si>
  <si>
    <t xml:space="preserve">  （二）商标权</t>
    <phoneticPr fontId="7" type="noConversion"/>
  </si>
  <si>
    <t xml:space="preserve">  （三）著作权</t>
    <phoneticPr fontId="7" type="noConversion"/>
  </si>
  <si>
    <t xml:space="preserve">  （四）土地使用权</t>
    <phoneticPr fontId="7" type="noConversion"/>
  </si>
  <si>
    <t xml:space="preserve">  （五）非专利技术</t>
    <phoneticPr fontId="7" type="noConversion"/>
  </si>
  <si>
    <t xml:space="preserve">  （六）特许权使用费</t>
    <phoneticPr fontId="7" type="noConversion"/>
  </si>
  <si>
    <t xml:space="preserve">  （七）软件</t>
    <phoneticPr fontId="7" type="noConversion"/>
  </si>
  <si>
    <t xml:space="preserve">  （八）其他</t>
    <phoneticPr fontId="7" type="noConversion"/>
  </si>
  <si>
    <t xml:space="preserve">     其中：享受企业外购软件加速摊销政策</t>
    <phoneticPr fontId="7" type="noConversion"/>
  </si>
  <si>
    <t>（二）其他行业研发设备加速折旧</t>
    <phoneticPr fontId="7" type="noConversion"/>
  </si>
  <si>
    <t>（四）技术进步、更新换代固定资产</t>
    <phoneticPr fontId="7" type="noConversion"/>
  </si>
  <si>
    <t>（五）常年强震动、高腐蚀固定资产</t>
    <phoneticPr fontId="7" type="noConversion"/>
  </si>
  <si>
    <t>（六）外购软件折旧</t>
    <phoneticPr fontId="7" type="noConversion"/>
  </si>
  <si>
    <t>（七）集成电路企业生产设备</t>
    <phoneticPr fontId="7" type="noConversion"/>
  </si>
  <si>
    <t>资产损失的账载金额</t>
  </si>
  <si>
    <t>资产损失的税收金额</t>
  </si>
  <si>
    <t>5（4-2-3）</t>
  </si>
  <si>
    <t>6（1-5）</t>
  </si>
  <si>
    <t>（四）其他</t>
  </si>
  <si>
    <t>六、非货币性资产对外投资</t>
    <phoneticPr fontId="7" type="noConversion"/>
  </si>
  <si>
    <t>七、技术入股</t>
    <phoneticPr fontId="7" type="noConversion"/>
  </si>
  <si>
    <t>八、股权划转、资产划转</t>
    <phoneticPr fontId="7" type="noConversion"/>
  </si>
  <si>
    <t>九、其他</t>
    <phoneticPr fontId="7" type="noConversion"/>
  </si>
  <si>
    <t>合计（1+4+6+8+11+12+13+14+15）</t>
    <phoneticPr fontId="7" type="noConversion"/>
  </si>
  <si>
    <t>一、保险公司（2+13+14+15+16+19+20）</t>
  </si>
  <si>
    <t>非投资型</t>
  </si>
  <si>
    <t>投资型</t>
  </si>
  <si>
    <t>保证收益</t>
  </si>
  <si>
    <t>无保证收益</t>
  </si>
  <si>
    <t>短期</t>
  </si>
  <si>
    <t>长期</t>
  </si>
  <si>
    <t>三、期货行业（27+28+29+30）</t>
  </si>
  <si>
    <t>四、金融企业（32+33+34)</t>
  </si>
  <si>
    <t>五、中小企业融资（信用）担保机构(36+37+38)</t>
  </si>
  <si>
    <t>六、小额贷款公司(40+41)</t>
  </si>
  <si>
    <t>七、其他</t>
  </si>
  <si>
    <t>合计(1+21+26+31+35+39+42)</t>
  </si>
  <si>
    <t>二、减计收入（18+19+23+24）</t>
  </si>
  <si>
    <t>合计</t>
    <phoneticPr fontId="7" type="noConversion"/>
  </si>
  <si>
    <t>本年可享受研发费用加计扣除项目数量</t>
  </si>
  <si>
    <t>3.外聘研发人员的劳务费用</t>
  </si>
  <si>
    <t>1.研发活动直接消耗材料</t>
  </si>
  <si>
    <t>2.研发活动直接消耗燃料</t>
  </si>
  <si>
    <t>3.研发活动直接消耗动力费用</t>
  </si>
  <si>
    <t>4.用于中间试验和产品试制的模具、工艺装备开发及制造费</t>
  </si>
  <si>
    <t>5.用于不构成固定资产的样品、样机及一般测试手段购置费</t>
  </si>
  <si>
    <t>6.用于试制产品的检验费</t>
  </si>
  <si>
    <t>7.用于研发活动的仪器、设备的运行维护、调整、检验、维修等费用</t>
  </si>
  <si>
    <t>8.通过经营租赁方式租入的用于研发活动的仪器、设备租赁费</t>
  </si>
  <si>
    <t>1.用于研发活动的仪器的折旧费</t>
  </si>
  <si>
    <t>2.用于研发活动的设备的折旧费</t>
  </si>
  <si>
    <t>2.用于研发活动的专利权的摊销费用</t>
  </si>
  <si>
    <t>1.新产品设计费</t>
  </si>
  <si>
    <t>2.新工艺规程制定费</t>
  </si>
  <si>
    <t>3.新药研制的临床试验费</t>
  </si>
  <si>
    <t>4.勘探开发技术的现场试验费</t>
  </si>
  <si>
    <t>3.知识产权的申请费、注册费、代理费</t>
  </si>
  <si>
    <t>4.职工福利费、补充养老保险费、补充医疗保险费</t>
  </si>
  <si>
    <t>5.差旅费、会议费</t>
  </si>
  <si>
    <t>（七）经限额调整后的其他相关费用</t>
  </si>
  <si>
    <t>（一）本年费用化金额</t>
  </si>
  <si>
    <t>（二）本年资本化金额</t>
  </si>
  <si>
    <t>四、本年形成无形资产摊销额</t>
  </si>
  <si>
    <t>五、以前年度形成无形资产本年摊销额</t>
  </si>
  <si>
    <t>减：特殊收入部分</t>
  </si>
  <si>
    <t>减免项目</t>
  </si>
  <si>
    <t>优惠事项名称</t>
  </si>
  <si>
    <t>优惠方式</t>
  </si>
  <si>
    <t>免税项目</t>
  </si>
  <si>
    <t>减半项目</t>
  </si>
  <si>
    <t>11(9+10×50%)</t>
  </si>
  <si>
    <t>一、农、林、牧、渔业项目</t>
  </si>
  <si>
    <t>二、国家重点扶持的公共基础设施项目</t>
  </si>
  <si>
    <t>三、符合条件的环境保护、节能节水项目</t>
  </si>
  <si>
    <t>四、符合条件的技术转让项目</t>
  </si>
  <si>
    <t>六、符合条件的节能服务公司实施合同能源管理项目</t>
  </si>
  <si>
    <t>投资于未上市中小高新技术企业</t>
  </si>
  <si>
    <t>投资于种子期、初创期科技型企业</t>
  </si>
  <si>
    <t>1=2+3</t>
  </si>
  <si>
    <t>一、创业投资企业直接投资按投资额一定比例抵扣应纳税所得额</t>
  </si>
  <si>
    <t>本年实际抵扣应纳税所得额</t>
  </si>
  <si>
    <t>结转以后年度抵扣的股权投资余额</t>
  </si>
  <si>
    <t>二、通过有限合伙制创业投资企业投资按一定比例抵扣分得的应纳税所得额</t>
  </si>
  <si>
    <t>本年从有限合伙创投企业应分得的应纳税所得额</t>
  </si>
  <si>
    <t>本年新增的可抵扣投资额</t>
  </si>
  <si>
    <t>以前年度结转的可抵扣投资额余额</t>
  </si>
  <si>
    <t>本年可抵扣投资额（10+11）</t>
  </si>
  <si>
    <t>本年实际抵扣应分得的应纳税所得额</t>
  </si>
  <si>
    <t>结转以后年度抵扣的投资额余额</t>
  </si>
  <si>
    <t>三、抵扣应纳税所得额合计</t>
  </si>
  <si>
    <t>合计（7+13）</t>
  </si>
  <si>
    <t>一、符合条件的小型微利企业减免企业所得税</t>
  </si>
  <si>
    <t>二、国家需要重点扶持的高新技术企业减按15%的税率征收企业所得税（填写A107041）</t>
  </si>
  <si>
    <t>五、动漫企业自主开发、生产动漫产品定期减免企业所得税</t>
  </si>
  <si>
    <t>六、线宽小于0.8微米（含）的集成电路生产企业减免企业所得税（填写A107042）</t>
  </si>
  <si>
    <t>七、线宽小于0.25微米的集成电路生产企业减按15%税率征收企业所得税（填写A107042）</t>
  </si>
  <si>
    <t>八、投资额超过80亿元的集成电路生产企业减按15%税率征收企业所得税（填写A107042）</t>
  </si>
  <si>
    <t>九、线宽小于0.25微米的集成电路生产企业减免企业所得税（填写A107042）</t>
  </si>
  <si>
    <t>十、投资额超过80亿元的集成电路生产企业减免企业所得税（填写A107042）</t>
  </si>
  <si>
    <t>十一、新办集成电路设计企业减免企业所得税（填写A107042）</t>
  </si>
  <si>
    <t>十二、国家规划布局内集成电路设计企业可减按10%的税率征收企业所得税（填写A107042）</t>
  </si>
  <si>
    <t>十三、符合条件的软件企业减免企业所得税（填写A107042）</t>
  </si>
  <si>
    <t>十四、国家规划布局内重点软件企业可减按10%的税率征收企业所得税（填写A107042）</t>
  </si>
  <si>
    <t>十五、符合条件的集成电路封装、测试企业定期减免企业所得税（填写A107042）</t>
  </si>
  <si>
    <t>十七、经营性文化事业单位转制为企业的免征企业所得税</t>
  </si>
  <si>
    <t>十八、符合条件的生产和装配伤残人员专门用品企业免征企业所得税</t>
  </si>
  <si>
    <t>十九、技术先进型服务企业减按15%的税率征收企业所得税</t>
  </si>
  <si>
    <t>二十一、设在西部地区的鼓励类产业企业减按15%的税率征收企业所得税</t>
  </si>
  <si>
    <t>二十二、新疆困难地区新办企业定期减免企业所得税</t>
  </si>
  <si>
    <t>二十三、新疆喀什、霍尔果斯特殊经济开发区新办企业定期免征企业所得税</t>
  </si>
  <si>
    <t>二十五、北京冬奥组委、北京冬奥会测试赛赛事组委会免征企业所得税</t>
  </si>
  <si>
    <t>国家重点支持的高新技术领域</t>
  </si>
  <si>
    <t>一、本年高新技术产品（服务）收入（5+6）</t>
  </si>
  <si>
    <t>其中：产品（服务）收入</t>
  </si>
  <si>
    <t>技术性收入</t>
  </si>
  <si>
    <t>二、本年企业总收入(8-9)</t>
  </si>
  <si>
    <t>其中：收入总额</t>
  </si>
  <si>
    <t>不征税收入</t>
  </si>
  <si>
    <t>三、本年高新技术产品（服务）收入占企业总收入的比例（4÷7）</t>
  </si>
  <si>
    <t>五、本年职工总数</t>
  </si>
  <si>
    <t>六、本年科技人员占企业当年职工总数的比例（11÷12）</t>
  </si>
  <si>
    <t>研发费用指标</t>
  </si>
  <si>
    <t>高新研发费用归集年度</t>
  </si>
  <si>
    <t>七、归集的高新研发费用金额（16+25）</t>
  </si>
  <si>
    <t>（一）内部研究开发投入(17+…+22+24)</t>
  </si>
  <si>
    <t>1.人员人工费用</t>
  </si>
  <si>
    <t>2.直接投入费用</t>
  </si>
  <si>
    <t>3.折旧费用与长期待摊费用</t>
  </si>
  <si>
    <t>4.无形资产摊销费用</t>
  </si>
  <si>
    <t>5.设计费用</t>
  </si>
  <si>
    <t>6.装备调试费与实验费用</t>
  </si>
  <si>
    <t>7.其他费用</t>
  </si>
  <si>
    <t>（二）委托外部研发费用[(26+28)×80%]</t>
  </si>
  <si>
    <t>1.境内的外部研发费</t>
  </si>
  <si>
    <t>2.境外的外部研发费</t>
  </si>
  <si>
    <t>八、销售（营业）收入</t>
  </si>
  <si>
    <t>减免税额</t>
  </si>
  <si>
    <t xml:space="preserve">    其中：签订劳动合同关系且具有大学专科以上学历的职工人数</t>
  </si>
  <si>
    <t xml:space="preserve">          研究开发人员人数</t>
  </si>
  <si>
    <t>四、研发费用总额</t>
  </si>
  <si>
    <t xml:space="preserve">   其中：企业在中国境内发生的研发费用金额</t>
  </si>
  <si>
    <t>五、研发费用占销售（营业）收入的比例</t>
  </si>
  <si>
    <t>七、企业收入总额</t>
  </si>
  <si>
    <t>八、符合条件的销售（营业）收入</t>
  </si>
  <si>
    <t>十、集成电路设计企业、软件企业填报</t>
  </si>
  <si>
    <t>（一）自主设计/开发销售（营业）收入</t>
  </si>
  <si>
    <t>十一、重点软件企业或重点集成电路设计企业符合“领域”的填报</t>
  </si>
  <si>
    <t>（一）适用的领域</t>
  </si>
  <si>
    <t>（二）选择备案领域的销售（营业）收入</t>
  </si>
  <si>
    <t>十二、重点软件企业符合“出口”的填报</t>
  </si>
  <si>
    <t>（一）年度软件出口收入总额（美元）</t>
  </si>
  <si>
    <t>（二）年度软件出口收入总额（人民币）</t>
  </si>
  <si>
    <t>产品适用目录</t>
  </si>
  <si>
    <t>国家</t>
  </si>
  <si>
    <t>（地区）</t>
  </si>
  <si>
    <t>19(12+14+18)</t>
  </si>
  <si>
    <t>5(3-4)</t>
    <phoneticPr fontId="7" type="noConversion"/>
  </si>
  <si>
    <t>7(5-6)</t>
    <phoneticPr fontId="7" type="noConversion"/>
  </si>
  <si>
    <t>9(7×8)</t>
    <phoneticPr fontId="7" type="noConversion"/>
  </si>
  <si>
    <t>13(11-12)</t>
    <phoneticPr fontId="7" type="noConversion"/>
  </si>
  <si>
    <t>18(15+16+17)</t>
    <phoneticPr fontId="7" type="noConversion"/>
  </si>
  <si>
    <t>9(2+…+8)</t>
    <phoneticPr fontId="7" type="noConversion"/>
  </si>
  <si>
    <t>11(6+…+10)</t>
    <phoneticPr fontId="7" type="noConversion"/>
  </si>
  <si>
    <t>19(14+…+18)</t>
    <phoneticPr fontId="7" type="noConversion"/>
  </si>
  <si>
    <t>一、实际应纳所得税额</t>
    <phoneticPr fontId="7" type="noConversion"/>
  </si>
  <si>
    <t>二、用于分摊的本年实际应纳所得税（1-2+3）</t>
    <phoneticPr fontId="7" type="noConversion"/>
  </si>
  <si>
    <t xml:space="preserve">   （一）总机构直接管理建筑项目部已预分所得税额</t>
    <phoneticPr fontId="7" type="noConversion"/>
  </si>
  <si>
    <t xml:space="preserve">   （四）分支机构已分摊所得税额</t>
    <phoneticPr fontId="7" type="noConversion"/>
  </si>
  <si>
    <t xml:space="preserve">         其中：总机构主体生产经营部门已分摊所得税额</t>
    <phoneticPr fontId="7" type="noConversion"/>
  </si>
  <si>
    <t>四、本年度应分摊的应补（退）的所得税额（4-5）</t>
    <phoneticPr fontId="7" type="noConversion"/>
  </si>
  <si>
    <t xml:space="preserve">   一）总机构分摊本年应补（退）的所得税额（11×总机构分摊比例）</t>
    <phoneticPr fontId="7" type="noConversion"/>
  </si>
  <si>
    <t xml:space="preserve">   （二）财政集中分配本年应补（退）的所得税额（11×财政集中分配比例）</t>
    <phoneticPr fontId="7" type="noConversion"/>
  </si>
  <si>
    <t xml:space="preserve">   （三）分支机构分摊本年应补（退）的所得税额（11×分支机构分摊比例）</t>
    <phoneticPr fontId="7" type="noConversion"/>
  </si>
  <si>
    <t xml:space="preserve">        其中：总机构主体生产经营部门分摊本年应补（退）的所得税额（11×总机构主体生产经营部门分摊比例）</t>
    <phoneticPr fontId="7" type="noConversion"/>
  </si>
  <si>
    <t>五、境外所得抵免后的应纳所得税额（2-3）</t>
    <phoneticPr fontId="7" type="noConversion"/>
  </si>
  <si>
    <t>六、总机构本年应补（退）所得税额（12+13+15+16）</t>
    <phoneticPr fontId="7" type="noConversion"/>
  </si>
  <si>
    <t>税款所属期间：   年  月  日至   年  月  日</t>
  </si>
  <si>
    <r>
      <t>总机构名称（盖章）</t>
    </r>
    <r>
      <rPr>
        <sz val="12"/>
        <color theme="1"/>
        <rFont val="Times New Roman"/>
        <family val="1"/>
      </rPr>
      <t xml:space="preserve">:                                                                   </t>
    </r>
  </si>
  <si>
    <t>总机构统一社会信用代码（纳税人识别号）：</t>
  </si>
  <si>
    <t>分配</t>
  </si>
  <si>
    <t>（纳税人识别号）</t>
  </si>
  <si>
    <t>比例</t>
  </si>
  <si>
    <t>分支机构统一社会信用代码</t>
    <phoneticPr fontId="7" type="noConversion"/>
  </si>
  <si>
    <t>合计(1+2+3+…25)</t>
    <phoneticPr fontId="7" type="noConversion"/>
  </si>
  <si>
    <t>三、本年计算广告费和业务宣传费扣除限额的销售（营业）收入</t>
    <phoneticPr fontId="7" type="noConversion"/>
  </si>
  <si>
    <t>（一）国债利息收入免征企业所得税</t>
  </si>
  <si>
    <t>（二）符合条件的居民企业之间的股息、红利等权益性投资收益免征企业所得税（填写A107011）</t>
  </si>
  <si>
    <t>（三）符合条件的非营利组织的收入免征企业所得税</t>
  </si>
  <si>
    <t>（四）符合条件的非营利组织（科技企业孵化器）的收入免征企业所得税</t>
  </si>
  <si>
    <t>（五）符合条件的非营利组织（国家大学科技园）的收入免征企业所得税</t>
  </si>
  <si>
    <t>（六）中国清洁发展机制基金取得的收入免征企业所得税</t>
  </si>
  <si>
    <t>（七）投资者从证券投资基金分配中取得的收入免征企业所得税</t>
  </si>
  <si>
    <t>（八）取得的地方政府债券利息收入免征企业所得税</t>
  </si>
  <si>
    <t>（一）综合利用资源生产产品取得的收入在计算应纳税所得额时减计收入</t>
  </si>
  <si>
    <t>（三）取得铁路债券利息收入减半征收企业所得税</t>
  </si>
  <si>
    <t>三、加计扣除（26+27+28+29+30）</t>
  </si>
  <si>
    <t>（五）其他</t>
  </si>
  <si>
    <t>合计（1+17+25）</t>
  </si>
  <si>
    <t>被投资企业统一社会信用代码（纳税人识别号）</t>
  </si>
  <si>
    <t>10(8与9孰小)</t>
  </si>
  <si>
    <t>13(4×12)</t>
  </si>
  <si>
    <t>14(11-13)</t>
  </si>
  <si>
    <t>16(14与15孰小)</t>
  </si>
  <si>
    <t>其中：股票投资—沪港通H股</t>
    <phoneticPr fontId="7" type="noConversion"/>
  </si>
  <si>
    <t xml:space="preserve">     股票投资—深港通H股</t>
    <phoneticPr fontId="7" type="noConversion"/>
  </si>
  <si>
    <t>17(7+10+16)</t>
    <phoneticPr fontId="7" type="noConversion"/>
  </si>
  <si>
    <t>*</t>
    <phoneticPr fontId="7" type="noConversion"/>
  </si>
  <si>
    <t xml:space="preserve">       总机构主体生产经营部门分摊本年应补（退）所得税额(填写A109000)</t>
    <phoneticPr fontId="7" type="noConversion"/>
  </si>
  <si>
    <t xml:space="preserve">          按税收规定全额扣除的职工培训费用</t>
    <phoneticPr fontId="7" type="noConversion"/>
  </si>
  <si>
    <t xml:space="preserve">    （二）未到期责任准备金</t>
    <phoneticPr fontId="7" type="noConversion"/>
  </si>
  <si>
    <t xml:space="preserve">    （三）寿险责任准备金</t>
    <phoneticPr fontId="7" type="noConversion"/>
  </si>
  <si>
    <t xml:space="preserve">    （五）未决赔款准备金（17+18）</t>
    <phoneticPr fontId="7" type="noConversion"/>
  </si>
  <si>
    <t xml:space="preserve">    （四）长期健康险责任准备金</t>
    <phoneticPr fontId="7" type="noConversion"/>
  </si>
  <si>
    <t xml:space="preserve">          1.已发生已报案未决赔款准备金</t>
    <phoneticPr fontId="7" type="noConversion"/>
  </si>
  <si>
    <t xml:space="preserve">          2.已发生未报案未决赔款准备金</t>
    <phoneticPr fontId="7" type="noConversion"/>
  </si>
  <si>
    <t xml:space="preserve">    （六）大灾风险准备金</t>
    <phoneticPr fontId="7" type="noConversion"/>
  </si>
  <si>
    <t xml:space="preserve">    （七）其他</t>
    <phoneticPr fontId="7" type="noConversion"/>
  </si>
  <si>
    <t>二、证券行业（22+23+24+25）</t>
    <phoneticPr fontId="7" type="noConversion"/>
  </si>
  <si>
    <t xml:space="preserve">    （一）证券交易所风险基金</t>
    <phoneticPr fontId="7" type="noConversion"/>
  </si>
  <si>
    <t xml:space="preserve">    （二）证券结算风险基金</t>
    <phoneticPr fontId="7" type="noConversion"/>
  </si>
  <si>
    <t xml:space="preserve">    （三）证券投资者保护基金</t>
    <phoneticPr fontId="7" type="noConversion"/>
  </si>
  <si>
    <t xml:space="preserve">    （四）其他</t>
    <phoneticPr fontId="7" type="noConversion"/>
  </si>
  <si>
    <t xml:space="preserve">    （一）期货交易所风险准备金</t>
    <phoneticPr fontId="7" type="noConversion"/>
  </si>
  <si>
    <t xml:space="preserve">    （二）期货公司风险准备金</t>
    <phoneticPr fontId="7" type="noConversion"/>
  </si>
  <si>
    <t xml:space="preserve">    （三）期货投资者保障基金</t>
    <phoneticPr fontId="7" type="noConversion"/>
  </si>
  <si>
    <t xml:space="preserve">    （一）涉农和中小企业贷款损失准备金</t>
    <phoneticPr fontId="7" type="noConversion"/>
  </si>
  <si>
    <t xml:space="preserve">    （二）贷款损失准备金</t>
    <phoneticPr fontId="7" type="noConversion"/>
  </si>
  <si>
    <t xml:space="preserve">    （三）其他</t>
    <phoneticPr fontId="7" type="noConversion"/>
  </si>
  <si>
    <t xml:space="preserve">    （一）担保赔偿准备</t>
    <phoneticPr fontId="7" type="noConversion"/>
  </si>
  <si>
    <t xml:space="preserve">    （二）未到期责任准备</t>
    <phoneticPr fontId="7" type="noConversion"/>
  </si>
  <si>
    <t xml:space="preserve">    （一）贷款损失准备金</t>
    <phoneticPr fontId="7" type="noConversion"/>
  </si>
  <si>
    <t xml:space="preserve">    （二）其他</t>
    <phoneticPr fontId="7" type="noConversion"/>
  </si>
  <si>
    <t xml:space="preserve">    （一）保险保障基金（3+4+5+…+12）</t>
    <phoneticPr fontId="7" type="noConversion"/>
  </si>
  <si>
    <t xml:space="preserve">      1.财产保险业务</t>
    <phoneticPr fontId="7" type="noConversion"/>
  </si>
  <si>
    <t xml:space="preserve">      2.人寿保险业务</t>
    <phoneticPr fontId="7" type="noConversion"/>
  </si>
  <si>
    <t xml:space="preserve">      3.健康保险业务</t>
    <phoneticPr fontId="7" type="noConversion"/>
  </si>
  <si>
    <t xml:space="preserve">         4.意外伤害保险业务</t>
    <phoneticPr fontId="150" type="noConversion"/>
  </si>
  <si>
    <t>A106000</t>
    <phoneticPr fontId="7" type="noConversion"/>
  </si>
  <si>
    <t>1.技术图书资料费、资料翻译费、专家咨询费、高新科技研发保险费</t>
    <phoneticPr fontId="7" type="noConversion"/>
  </si>
  <si>
    <t>2.研发成果的检索、分析、评议、论证、鉴定、评审、评估、验收费用</t>
    <phoneticPr fontId="7" type="noConversion"/>
  </si>
  <si>
    <t>2.直接从事研发活动人员五险一金</t>
    <phoneticPr fontId="7" type="noConversion"/>
  </si>
  <si>
    <t>1.直接从事研发活动人员工资薪金</t>
    <phoneticPr fontId="7" type="noConversion"/>
  </si>
  <si>
    <t>1.用于研发活动的软件的摊销费用</t>
    <phoneticPr fontId="7" type="noConversion"/>
  </si>
  <si>
    <t xml:space="preserve">        其中：内地居民企业通过沪港通投资且连续持有H股满12个月取得的股息红利所得免征企业所得税（填写A107011）</t>
    <phoneticPr fontId="7" type="noConversion"/>
  </si>
  <si>
    <t xml:space="preserve">        内地居民企业通过深港通投资且连续持有H股满12个月取得的股息红利所得免征企业所得税（填写A107011）</t>
    <phoneticPr fontId="7" type="noConversion"/>
  </si>
  <si>
    <t xml:space="preserve">    （九）中国保险保障基金有限责任公司取得的保险保障基金等收入免征企业所得税</t>
    <phoneticPr fontId="7" type="noConversion"/>
  </si>
  <si>
    <t>3.小额贷款公司取得的农户小额贷款利息收入在计算应纳税所得额时减计收入</t>
    <phoneticPr fontId="7" type="noConversion"/>
  </si>
  <si>
    <t>2.保险机构取得的涉农保费收入在计算应纳税所得额时减计收入</t>
    <phoneticPr fontId="7" type="noConversion"/>
  </si>
  <si>
    <t>1.金融机构取得的涉农贷款利息收入在计算应纳税所得额时减计收入</t>
    <phoneticPr fontId="7" type="noConversion"/>
  </si>
  <si>
    <t>（二）金融、保险等机构取得的涉农利息、保费减计收入（20+21+22）</t>
    <phoneticPr fontId="7" type="noConversion"/>
  </si>
  <si>
    <t>（四）安置残疾人员所支付的工资加计扣除</t>
    <phoneticPr fontId="7" type="noConversion"/>
  </si>
  <si>
    <t xml:space="preserve">   其中：可计入研发费用的其他费用</t>
    <phoneticPr fontId="7" type="noConversion"/>
  </si>
  <si>
    <t>十三、集成电路关键专用材料或专用设备生产企业填报</t>
    <phoneticPr fontId="7" type="noConversion"/>
  </si>
  <si>
    <t>按低于12.5%的实际税率计算的抵免额</t>
    <phoneticPr fontId="7" type="noConversion"/>
  </si>
  <si>
    <t>二十四、党组织工作经费</t>
    <phoneticPr fontId="7" type="noConversion"/>
  </si>
  <si>
    <t>企业所得税汇总纳税分支机构所得税分配表</t>
    <phoneticPr fontId="7" type="noConversion"/>
  </si>
  <si>
    <t>资产原值</t>
    <phoneticPr fontId="7" type="noConversion"/>
  </si>
  <si>
    <t>税收折旧额</t>
    <phoneticPr fontId="7" type="noConversion"/>
  </si>
  <si>
    <t>加速折旧统计额</t>
    <phoneticPr fontId="7" type="noConversion"/>
  </si>
  <si>
    <t>7=5-6</t>
    <phoneticPr fontId="7" type="noConversion"/>
  </si>
  <si>
    <t>9(2-5)</t>
    <phoneticPr fontId="7" type="noConversion"/>
  </si>
  <si>
    <t>享受加速折旧政策的资产按税收一般规定计算的折旧、摊销额</t>
    <phoneticPr fontId="7" type="noConversion"/>
  </si>
  <si>
    <t>（一）重要行业固定资产加速折旧（不含一次性扣除）</t>
    <phoneticPr fontId="7" type="noConversion"/>
  </si>
  <si>
    <t>（六）其他</t>
    <phoneticPr fontId="7" type="noConversion"/>
  </si>
  <si>
    <t>（五）电子设备</t>
    <phoneticPr fontId="7" type="noConversion"/>
  </si>
  <si>
    <t>（四）飞机、火车、轮船以外的运输工具</t>
    <phoneticPr fontId="7" type="noConversion"/>
  </si>
  <si>
    <t>（三）与生产经营活动有关的器具、工具、家具等</t>
    <phoneticPr fontId="7" type="noConversion"/>
  </si>
  <si>
    <t>（二）飞机、火车、轮船、机器、机械和其他生产设备</t>
    <phoneticPr fontId="7" type="noConversion"/>
  </si>
  <si>
    <t>（一）房屋、建筑物</t>
    <phoneticPr fontId="7" type="noConversion"/>
  </si>
  <si>
    <t>四、本年科技人员数</t>
    <phoneticPr fontId="7" type="noConversion"/>
  </si>
  <si>
    <t>*</t>
    <phoneticPr fontId="7" type="noConversion"/>
  </si>
  <si>
    <t>实际发生额</t>
    <phoneticPr fontId="7" type="noConversion"/>
  </si>
  <si>
    <t>6（1-5）</t>
    <phoneticPr fontId="7" type="noConversion"/>
  </si>
  <si>
    <t>*</t>
    <phoneticPr fontId="7" type="noConversion"/>
  </si>
  <si>
    <t>抵扣应纳税所得额明细表</t>
    <phoneticPr fontId="7" type="noConversion"/>
  </si>
  <si>
    <t>直达目录</t>
  </si>
  <si>
    <t>折旧摊销</t>
    <phoneticPr fontId="7" type="noConversion"/>
  </si>
  <si>
    <t>A1000主表</t>
    <phoneticPr fontId="7" type="noConversion"/>
  </si>
  <si>
    <t>底稿索引</t>
    <phoneticPr fontId="7" type="noConversion"/>
  </si>
  <si>
    <t>科目余额表</t>
    <phoneticPr fontId="7" type="noConversion"/>
  </si>
  <si>
    <t>永久调增</t>
    <phoneticPr fontId="7" type="noConversion"/>
  </si>
  <si>
    <t xml:space="preserve"> 九、本年应补（退）所得税额（31-32）</t>
    <phoneticPr fontId="7" type="noConversion"/>
  </si>
  <si>
    <r>
      <t>A10701</t>
    </r>
    <r>
      <rPr>
        <sz val="12"/>
        <rFont val="宋体"/>
        <family val="3"/>
        <charset val="134"/>
      </rPr>
      <t>2</t>
    </r>
    <phoneticPr fontId="7" type="noConversion"/>
  </si>
  <si>
    <t xml:space="preserve">   说明：企业应当根据实际情况选择需要填报的表单。</t>
    <phoneticPr fontId="7" type="noConversion"/>
  </si>
  <si>
    <t xml:space="preserve">    （五）合伙企业法人合伙人应分得的应纳税所得额</t>
    <phoneticPr fontId="7" type="noConversion"/>
  </si>
  <si>
    <t>7（2+4-5）</t>
    <phoneticPr fontId="7" type="noConversion"/>
  </si>
  <si>
    <t>（三）固定资产一次性扣除</t>
    <phoneticPr fontId="7" type="noConversion"/>
  </si>
  <si>
    <t>其中：享受固定资产加速折旧及一次性扣除政策的资产加速折旧额大于一般折旧额的部分</t>
    <phoneticPr fontId="7" type="noConversion"/>
  </si>
  <si>
    <t>二、生产性生物资产（16+17）</t>
    <phoneticPr fontId="7" type="noConversion"/>
  </si>
  <si>
    <t>三、无形资产（19+20+21+22+23+24+25+27）</t>
    <phoneticPr fontId="7" type="noConversion"/>
  </si>
  <si>
    <t>四、长期待摊费用（29+30+31+32+33）</t>
    <phoneticPr fontId="7" type="noConversion"/>
  </si>
  <si>
    <t>合计（1+15+18+28+34+35）</t>
    <phoneticPr fontId="7" type="noConversion"/>
  </si>
  <si>
    <t>全民所有制企业公司制改制资产评估增值政策资产</t>
    <phoneticPr fontId="7" type="noConversion"/>
  </si>
  <si>
    <t>资产处置</t>
  </si>
  <si>
    <t>收入</t>
  </si>
  <si>
    <t>资产计税</t>
  </si>
  <si>
    <t>基础</t>
  </si>
  <si>
    <t>一、现金及银行存款损失</t>
  </si>
  <si>
    <t>二、应收及预付款项坏账损失</t>
  </si>
  <si>
    <t>其中：逾期三年以上的应收款项损失</t>
  </si>
  <si>
    <t>三、存货损失</t>
  </si>
  <si>
    <t>其中：存货盘亏、报废、损毁、变质或被盗损失</t>
  </si>
  <si>
    <t>四、固定资产损失</t>
  </si>
  <si>
    <t>其中：固定资产盘亏、丢失、报废、损毁或被盗损失</t>
  </si>
  <si>
    <t>五、无形资产损失</t>
  </si>
  <si>
    <t>其中：无形资产转让损失</t>
  </si>
  <si>
    <t>六、在建工程损失</t>
  </si>
  <si>
    <t>其中：在建工程停建、报废损失</t>
  </si>
  <si>
    <t>七、生产性生物资产损失</t>
  </si>
  <si>
    <t>其中：生产性生物资产盘亏、非正常死亡、被盗、丢失等产生的损失</t>
  </si>
  <si>
    <t>八、债权性投资损失(17+22)</t>
  </si>
  <si>
    <r>
      <t xml:space="preserve">    （一）金融企业债</t>
    </r>
    <r>
      <rPr>
        <sz val="10"/>
        <color rgb="FF000000"/>
        <rFont val="宋体"/>
        <family val="3"/>
        <charset val="134"/>
      </rPr>
      <t>权性投资损失（18+21）</t>
    </r>
  </si>
  <si>
    <t xml:space="preserve">  1.符合条件的涉农和中小企业贷款损失</t>
  </si>
  <si>
    <t xml:space="preserve">  其中：单户贷款余额300万（含）以下的贷款损失</t>
  </si>
  <si>
    <t xml:space="preserve">  单户贷款余额300万元至1000万元（含）的 贷款损失</t>
  </si>
  <si>
    <t xml:space="preserve">  2.其他债权性投资损失</t>
  </si>
  <si>
    <r>
      <t xml:space="preserve">    （二）非金融企业债权</t>
    </r>
    <r>
      <rPr>
        <sz val="10"/>
        <color rgb="FF000000"/>
        <rFont val="宋体"/>
        <family val="3"/>
        <charset val="134"/>
      </rPr>
      <t>性投资损失</t>
    </r>
  </si>
  <si>
    <t>九、股权（权益）性投资损失</t>
  </si>
  <si>
    <t>其中：股权转让损失</t>
  </si>
  <si>
    <t>十一、打包出售资产损失</t>
  </si>
  <si>
    <t>十二、其他资产损失</t>
  </si>
  <si>
    <t>其中：分支机构留存备查的资产损失</t>
  </si>
  <si>
    <t xml:space="preserve">  逾期一年以上的小额应收款项损失</t>
    <phoneticPr fontId="7" type="noConversion"/>
  </si>
  <si>
    <t xml:space="preserve">  无形资产被替代或超过法律保护期限形成的损失</t>
    <phoneticPr fontId="7" type="noConversion"/>
  </si>
  <si>
    <t>十、通过各种交易场所、市场买卖债券、股票、期货、基金以及金融衍生产品等发生的损失</t>
    <phoneticPr fontId="7" type="noConversion"/>
  </si>
  <si>
    <t>合计（1+2+5+7+9+12+14+16+23+25+26+27）</t>
    <phoneticPr fontId="7" type="noConversion"/>
  </si>
  <si>
    <t>一、免税收入（2+3+6+7+8+9+10+11+12+13+14+15+16）</t>
    <phoneticPr fontId="7" type="noConversion"/>
  </si>
  <si>
    <t>（十）中国奥委会取得北京冬奥组委支付的收入免征企业所得税</t>
    <phoneticPr fontId="7" type="noConversion"/>
  </si>
  <si>
    <t>（十一）中国残奥委会取得北京冬奥组委分期支付的收入免征企业所得税</t>
    <phoneticPr fontId="7" type="noConversion"/>
  </si>
  <si>
    <t>（十二）其他1</t>
    <phoneticPr fontId="7" type="noConversion"/>
  </si>
  <si>
    <t>（十三）其他2</t>
    <phoneticPr fontId="7" type="noConversion"/>
  </si>
  <si>
    <t xml:space="preserve">    （一）开发新技术、新产品、新工艺发生的研究开发费用加计扣除（填写A107012）</t>
    <phoneticPr fontId="7" type="noConversion"/>
  </si>
  <si>
    <t xml:space="preserve">    （二）科技型中小企业开发新技术、新产品、新工艺发生的研究开发费用加计扣除（填写A107012）</t>
    <phoneticPr fontId="7" type="noConversion"/>
  </si>
  <si>
    <t xml:space="preserve">    （三）企业为获得创新性、创意性、突破性的产品进行创意设计活动而发生的相关费用加计扣除</t>
    <phoneticPr fontId="7" type="noConversion"/>
  </si>
  <si>
    <t>行次</t>
    <phoneticPr fontId="7" type="noConversion"/>
  </si>
  <si>
    <t>金额（数量）</t>
    <phoneticPr fontId="7" type="noConversion"/>
  </si>
  <si>
    <t>一、自主研发、合作研发、集中研发（3+7+16+19+23+34）</t>
    <phoneticPr fontId="7" type="noConversion"/>
  </si>
  <si>
    <t>（一）人员人工费用（4+5+6）</t>
    <phoneticPr fontId="7" type="noConversion"/>
  </si>
  <si>
    <t>（二）直接投入费用（8+9+10+11+12+13+14+15）</t>
    <phoneticPr fontId="7" type="noConversion"/>
  </si>
  <si>
    <t>（三）折旧费用（17+18）</t>
    <phoneticPr fontId="7" type="noConversion"/>
  </si>
  <si>
    <t>（四）无形资产摊销（20+21+22）</t>
    <phoneticPr fontId="7" type="noConversion"/>
  </si>
  <si>
    <t>（五）新产品设计费等（24+25+26+27）</t>
    <phoneticPr fontId="7" type="noConversion"/>
  </si>
  <si>
    <t>（六）其他相关费用(29+30+31+32+33)</t>
    <phoneticPr fontId="7" type="noConversion"/>
  </si>
  <si>
    <t>二、委托研发 (36+37+39)</t>
    <phoneticPr fontId="7" type="noConversion"/>
  </si>
  <si>
    <t>（一）委托境内机构或个人进行研发活动所发生的费用</t>
    <phoneticPr fontId="7" type="noConversion"/>
  </si>
  <si>
    <t>（二）委托境外机构进行研发活动发生的费用</t>
    <phoneticPr fontId="7" type="noConversion"/>
  </si>
  <si>
    <t>其中：允许加计扣除的委托境外机构进行研发活动发生的费用</t>
    <phoneticPr fontId="7" type="noConversion"/>
  </si>
  <si>
    <t>（三）委托境外个人进行研发活动发生的费用</t>
    <phoneticPr fontId="7" type="noConversion"/>
  </si>
  <si>
    <t>三、年度研发费用小计(2+36×80%+38)</t>
    <phoneticPr fontId="7" type="noConversion"/>
  </si>
  <si>
    <t>六、允许扣除的研发费用合计（41+43+44）</t>
    <phoneticPr fontId="7" type="noConversion"/>
  </si>
  <si>
    <t>七、允许扣除的研发费用抵减特殊收入后的金额(45-46)</t>
    <phoneticPr fontId="7" type="noConversion"/>
  </si>
  <si>
    <t>减：当年销售研发活动直接形成产品（包括组成部分）对应的材料部分</t>
    <phoneticPr fontId="7" type="noConversion"/>
  </si>
  <si>
    <t>减：以前年度销售研发活动直接形成产品（包括组成部分）对应材料部分结转金额</t>
    <phoneticPr fontId="7" type="noConversion"/>
  </si>
  <si>
    <t>八、加计扣除比例（%）</t>
    <phoneticPr fontId="7" type="noConversion"/>
  </si>
  <si>
    <t>九、本年研发费用加计扣除总额（47-48-49）×50</t>
    <phoneticPr fontId="7" type="noConversion"/>
  </si>
  <si>
    <t>十、销售研发活动直接形成产品（包括组成部分）对应材料部分结转以后年度扣减金额（当47-48-49≥0，本行＝0；当47-48-49＜0，本行＝47-48-49的绝对值)</t>
    <phoneticPr fontId="7" type="noConversion"/>
  </si>
  <si>
    <t>项      目</t>
    <phoneticPr fontId="7" type="noConversion"/>
  </si>
  <si>
    <t>3.用于研发活动的非专利技术（包括许可证、专有技术、设计和计算方法等）的摊销费用</t>
    <phoneticPr fontId="7" type="noConversion"/>
  </si>
  <si>
    <t>五、清洁机制发展项目</t>
    <phoneticPr fontId="7" type="noConversion"/>
  </si>
  <si>
    <t>七、线宽小于130纳米的集成电路生产项目</t>
    <phoneticPr fontId="7" type="noConversion"/>
  </si>
  <si>
    <t>八、线宽小于65纳米或投资额超过150亿元的集成电路生产项目</t>
    <phoneticPr fontId="7" type="noConversion"/>
  </si>
  <si>
    <t>九、其他</t>
    <phoneticPr fontId="7" type="noConversion"/>
  </si>
  <si>
    <t>四、受灾地区农村信用社免征企业所得税</t>
    <phoneticPr fontId="7" type="noConversion"/>
  </si>
  <si>
    <t>二十、服务贸易类技术先进型服务企业减按15%的税率征收企业所得税</t>
    <phoneticPr fontId="7" type="noConversion"/>
  </si>
  <si>
    <t>二十六、线宽小于130纳米的集成电路生产企业减免企业所得税（填写A107042）</t>
    <phoneticPr fontId="7" type="noConversion"/>
  </si>
  <si>
    <t>二十七、线宽小于65纳米或投资额超过150亿元的集成电路生产企业减免企业所得税（填写A107042）</t>
    <phoneticPr fontId="7" type="noConversion"/>
  </si>
  <si>
    <t>二十八、其他</t>
    <phoneticPr fontId="7" type="noConversion"/>
  </si>
  <si>
    <t>（一）下岗失业人员再就业</t>
    <phoneticPr fontId="7" type="noConversion"/>
  </si>
  <si>
    <t>二十九、减：项目所得额按法定税率减半征收企业所得税叠加享受减免税优惠</t>
    <phoneticPr fontId="7" type="noConversion"/>
  </si>
  <si>
    <t>三十、支持和促进重点群体创业就业企业限额减征企业所得税(30.1+30.2)</t>
    <phoneticPr fontId="7" type="noConversion"/>
  </si>
  <si>
    <t>（二）高校毕业生就业</t>
    <phoneticPr fontId="7" type="noConversion"/>
  </si>
  <si>
    <t>三十一、扶持自主就业退役士兵创业就业企业限额减征企业所得税</t>
    <phoneticPr fontId="7" type="noConversion"/>
  </si>
  <si>
    <t>三十二、民族自治地方的自治机关对本民族自治地方的企业应缴纳的企业所得税中属于地方分享的部分减征或免征（免征减征:减征幅度____%）</t>
    <phoneticPr fontId="7" type="noConversion"/>
  </si>
  <si>
    <t>合计（1+2+…+28-29+30+31+32）</t>
    <phoneticPr fontId="7" type="noConversion"/>
  </si>
  <si>
    <t>十六、符合条件的集成电路关键专用材料生产企业、集成电路专用设备生产企业定期减免企业所得税（填写A107042）</t>
    <phoneticPr fontId="7" type="noConversion"/>
  </si>
  <si>
    <t>三、经济特区和上海浦东新区新设立的高新技术企业在区内取得的所得定期减免企业所得税（填写A107041）</t>
    <phoneticPr fontId="7" type="noConversion"/>
  </si>
  <si>
    <t>二十四、广东横琴、福建平潭、深圳前海等地区的鼓励类产业企业减按15%税率征收企业所得税</t>
    <phoneticPr fontId="7" type="noConversion"/>
  </si>
  <si>
    <t>税收优惠基本信息</t>
    <phoneticPr fontId="7" type="noConversion"/>
  </si>
  <si>
    <t>企业主要产品（服务）发挥核心支持作用的技术所属范围</t>
    <phoneticPr fontId="7" type="noConversion"/>
  </si>
  <si>
    <t>一级领域</t>
    <phoneticPr fontId="7" type="noConversion"/>
  </si>
  <si>
    <t>二级领域</t>
    <phoneticPr fontId="7" type="noConversion"/>
  </si>
  <si>
    <t>三级领域</t>
    <phoneticPr fontId="7" type="noConversion"/>
  </si>
  <si>
    <t>税收优惠基本信息</t>
    <phoneticPr fontId="7" type="noConversion"/>
  </si>
  <si>
    <t xml:space="preserve">        其中：可计入研发费用的境外的外部研发费</t>
    <phoneticPr fontId="7" type="noConversion"/>
  </si>
  <si>
    <t>九、三年研发费用占销售（营业）收入的比例（15行4列÷29行4列）</t>
    <phoneticPr fontId="7" type="noConversion"/>
  </si>
  <si>
    <t>十、国家需要重点扶持的高新技术企业减征企业所得税</t>
    <phoneticPr fontId="7" type="noConversion"/>
  </si>
  <si>
    <t>十一、经济特区和上海浦东新区新设立的高新技术企业定期减免税额</t>
    <phoneticPr fontId="7" type="noConversion"/>
  </si>
  <si>
    <t>减免方式1</t>
    <phoneticPr fontId="7" type="noConversion"/>
  </si>
  <si>
    <t>减免方式2</t>
    <phoneticPr fontId="7" type="noConversion"/>
  </si>
  <si>
    <t>获利年度\开始计算优惠期年度1</t>
    <phoneticPr fontId="7" type="noConversion"/>
  </si>
  <si>
    <t>获利年度\开始计算优惠期年度2</t>
    <phoneticPr fontId="7" type="noConversion"/>
  </si>
  <si>
    <t>税收优惠有关情况</t>
    <phoneticPr fontId="7" type="noConversion"/>
  </si>
  <si>
    <t>行次</t>
    <phoneticPr fontId="7" type="noConversion"/>
  </si>
  <si>
    <t>金额（数量等）</t>
  </si>
  <si>
    <t>项     目</t>
    <phoneticPr fontId="7" type="noConversion"/>
  </si>
  <si>
    <t>二、大学专科以上职工占企业本年月平均职工总人数的比例（2÷1）</t>
    <phoneticPr fontId="7" type="noConversion"/>
  </si>
  <si>
    <t>三、研究开发人员占企业本年月平均职工总人数的比例（3÷1）</t>
    <phoneticPr fontId="7" type="noConversion"/>
  </si>
  <si>
    <t>六、境内研发费用占研发费用总额的比例（7÷6）</t>
    <phoneticPr fontId="7" type="noConversion"/>
  </si>
  <si>
    <t>九、符合条件的收入占收入总额的比例（7÷6）</t>
    <phoneticPr fontId="7" type="noConversion"/>
  </si>
  <si>
    <t>（二）自主设计\开发收入占企业收入总额的比例（13÷10）</t>
    <phoneticPr fontId="7" type="noConversion"/>
  </si>
  <si>
    <t>（三）领域内的销售收入占符合条件的销售收入的比例（16÷11)</t>
    <phoneticPr fontId="7" type="noConversion"/>
  </si>
  <si>
    <t>（三）软件出口收入总额占本企业年度收入总额的比例（19÷10）</t>
    <phoneticPr fontId="7" type="noConversion"/>
  </si>
  <si>
    <t>国家(地区)</t>
  </si>
  <si>
    <t>5(2+3-4)</t>
  </si>
  <si>
    <t>以前年度结转尚未弥补的实际亏损额</t>
    <phoneticPr fontId="7" type="noConversion"/>
  </si>
  <si>
    <t>A105060</t>
    <phoneticPr fontId="7" type="noConversion"/>
  </si>
  <si>
    <t>纳税人公章：</t>
  </si>
  <si>
    <t>代理申报中介机构公章：</t>
  </si>
  <si>
    <t xml:space="preserve">会计主管：    </t>
  </si>
  <si>
    <t>经办人：</t>
  </si>
  <si>
    <t>经办人执业证件号码：</t>
  </si>
  <si>
    <t>填表日期：    年  月  日</t>
  </si>
  <si>
    <t>代理申报日期:   年  月  日</t>
  </si>
  <si>
    <t>选择填报情况</t>
  </si>
  <si>
    <t>不填报</t>
  </si>
  <si>
    <t>填报</t>
    <phoneticPr fontId="7" type="noConversion"/>
  </si>
  <si>
    <t>填报</t>
  </si>
  <si>
    <t>企业基础信息表</t>
  </si>
  <si>
    <t>1|总机构(跨省)——适用《跨地区经营汇总纳税企业所得税征收管理办法》</t>
  </si>
  <si>
    <t>2|总机构(跨省)——不适用《跨地区经营汇总纳税企业所得税征收管理办法》</t>
  </si>
  <si>
    <t>100基本信息</t>
  </si>
  <si>
    <t>3|总机构(省内)</t>
  </si>
  <si>
    <t>101汇总纳税企业</t>
  </si>
  <si>
    <t>5|分支机构(须进行完整年度纳税申报但不就地缴纳)</t>
  </si>
  <si>
    <t>会计主管</t>
  </si>
  <si>
    <t>4|分支机构(须进行完整年度纳税申报且按比例纳税)——就地缴纳比例=</t>
  </si>
  <si>
    <t>102所属行业明细代码</t>
  </si>
  <si>
    <t>103资产总额（万元）</t>
  </si>
  <si>
    <t>104从业人数</t>
  </si>
  <si>
    <t>否</t>
  </si>
  <si>
    <t>6|否</t>
  </si>
  <si>
    <t>106非营利组织</t>
  </si>
  <si>
    <t>107存在境外关联交易</t>
  </si>
  <si>
    <t>108上市公司</t>
  </si>
  <si>
    <t>109从事股权投资业务</t>
  </si>
  <si>
    <t>是(一般性税务处理)</t>
  </si>
  <si>
    <t>国籍(注册地址)</t>
  </si>
  <si>
    <t>004|阿富汗</t>
  </si>
  <si>
    <t>110适用的会计准则或会计制度</t>
  </si>
  <si>
    <t>小企业会计准则</t>
  </si>
  <si>
    <t>是(特殊性税务处理)</t>
  </si>
  <si>
    <t>008|阿尔巴尼亚</t>
  </si>
  <si>
    <t>200企业重组及递延纳税事项</t>
  </si>
  <si>
    <t>010|南极洲</t>
  </si>
  <si>
    <t>201发生资产（股权）划转特殊性税务处理事项</t>
  </si>
  <si>
    <t>202发生非货币性资产投资递延纳税事项</t>
  </si>
  <si>
    <t>012|阿尔及利亚</t>
  </si>
  <si>
    <t>203发生技术入股递延纳税事项</t>
  </si>
  <si>
    <t>204发生企业重组事项</t>
  </si>
  <si>
    <t>016|美属萨摩亚</t>
  </si>
  <si>
    <t>204-1重组开始时间</t>
  </si>
  <si>
    <t>204-2重组完成时间</t>
  </si>
  <si>
    <t xml:space="preserve"> 年    月    日</t>
  </si>
  <si>
    <t>101|组织机构代码证</t>
  </si>
  <si>
    <t>020|安道尔</t>
  </si>
  <si>
    <t xml:space="preserve">204-3重组交易类型
</t>
  </si>
  <si>
    <t>□法律形式改变</t>
  </si>
  <si>
    <t>□债务重组</t>
  </si>
  <si>
    <t>□股权收购</t>
  </si>
  <si>
    <t>□分立</t>
  </si>
  <si>
    <t>102|营业执照</t>
  </si>
  <si>
    <t>024|安哥拉</t>
  </si>
  <si>
    <t>204-4企业在重组业务中所属当事方类型</t>
  </si>
  <si>
    <t xml:space="preserve">
</t>
  </si>
  <si>
    <t>103|税务登记证</t>
  </si>
  <si>
    <t>028|安提瓜和巴布达</t>
  </si>
  <si>
    <t>300企业主要股东及分红情况</t>
  </si>
  <si>
    <t>201|居民身份证</t>
  </si>
  <si>
    <t>031|阿塞拜疆</t>
  </si>
  <si>
    <t>证件号码</t>
  </si>
  <si>
    <t>当年（决议日）分配的股息、红利等权益性投资收益金额</t>
  </si>
  <si>
    <t>199|其他单位证件</t>
  </si>
  <si>
    <t>032|阿根廷</t>
  </si>
  <si>
    <t>202|军官证</t>
  </si>
  <si>
    <t>036|澳大利亚</t>
  </si>
  <si>
    <t>203|武警警官证</t>
  </si>
  <si>
    <t>040|奥地利</t>
  </si>
  <si>
    <t>204|士兵证</t>
  </si>
  <si>
    <t>044|巴哈马</t>
  </si>
  <si>
    <t>205|军队离退休干部证</t>
  </si>
  <si>
    <t>048|巴林</t>
  </si>
  <si>
    <t>206|残疾人证</t>
  </si>
  <si>
    <t>050|孟加拉国</t>
  </si>
  <si>
    <t>207|残疾军人证（1-8级）</t>
  </si>
  <si>
    <t>051|亚美尼亚</t>
  </si>
  <si>
    <t>208|外国护照</t>
  </si>
  <si>
    <t>052|巴巴多斯</t>
  </si>
  <si>
    <t>209|港澳同胞回乡证</t>
  </si>
  <si>
    <t>056|比利时</t>
  </si>
  <si>
    <t>210|港澳居民来往内地通行证</t>
  </si>
  <si>
    <t>060|百慕大</t>
  </si>
  <si>
    <t>211|台胞证</t>
  </si>
  <si>
    <t>064|不丹</t>
  </si>
  <si>
    <t>212|中华人民共和国往来港澳通行证</t>
  </si>
  <si>
    <t>068|玻利维亚</t>
  </si>
  <si>
    <t>213|台湾居民来往大陆通行证</t>
  </si>
  <si>
    <t>070|波黑</t>
  </si>
  <si>
    <t>214|大陆居民往来台湾通行证</t>
  </si>
  <si>
    <t>072|博茨瓦纳</t>
  </si>
  <si>
    <t>215|外国人居留证</t>
  </si>
  <si>
    <t>074|布维岛</t>
  </si>
  <si>
    <t>216|外交官证</t>
  </si>
  <si>
    <t>076|巴西</t>
  </si>
  <si>
    <t>217|领事馆证</t>
  </si>
  <si>
    <t>084|伯利兹</t>
  </si>
  <si>
    <t>218|海员证</t>
  </si>
  <si>
    <t>086|英属印度洋领地</t>
  </si>
  <si>
    <t>219|香港身份证</t>
  </si>
  <si>
    <t>090|所罗门群岛</t>
  </si>
  <si>
    <t>220|台湾身份证</t>
  </si>
  <si>
    <t>092|英属维尔京群岛</t>
  </si>
  <si>
    <t>221|澳门身份证</t>
  </si>
  <si>
    <t>096|文莱</t>
  </si>
  <si>
    <t>222|外国人身份证件</t>
  </si>
  <si>
    <t>100|保加利亚</t>
  </si>
  <si>
    <t>223|高校毕业生自主创业证</t>
  </si>
  <si>
    <t>104|缅甸</t>
  </si>
  <si>
    <t>224|就业失业登记证</t>
  </si>
  <si>
    <t>108|布隆迪</t>
  </si>
  <si>
    <t>225|退休证</t>
  </si>
  <si>
    <t>112|白俄罗斯</t>
  </si>
  <si>
    <t>226|离休证</t>
  </si>
  <si>
    <t>116|柬埔寨</t>
  </si>
  <si>
    <t>228|城镇退役士兵自谋职业证</t>
  </si>
  <si>
    <t>120|喀麦隆</t>
  </si>
  <si>
    <t>299|其他个人证件</t>
  </si>
  <si>
    <t>124|加拿大</t>
  </si>
  <si>
    <t>132|佛得角</t>
  </si>
  <si>
    <t>136|开曼群岛</t>
  </si>
  <si>
    <t>140|中非</t>
  </si>
  <si>
    <t>144|斯里兰卡</t>
  </si>
  <si>
    <t>148|乍得</t>
  </si>
  <si>
    <t>152|智利</t>
  </si>
  <si>
    <t>156|中国</t>
  </si>
  <si>
    <t>158|台湾</t>
  </si>
  <si>
    <t>162|圣诞岛</t>
  </si>
  <si>
    <t>166|科科斯(基林)群岛</t>
  </si>
  <si>
    <t>170|哥伦比亚</t>
  </si>
  <si>
    <t>174|科摩罗</t>
  </si>
  <si>
    <t>175|马约特</t>
  </si>
  <si>
    <t>178|刚果(布)</t>
  </si>
  <si>
    <t>180|刚果(金)</t>
  </si>
  <si>
    <t>184|库克群岛</t>
  </si>
  <si>
    <t>188|哥斯达黎加</t>
  </si>
  <si>
    <t>191|克罗地亚</t>
  </si>
  <si>
    <t>192|古巴</t>
  </si>
  <si>
    <t>196|塞浦路斯</t>
  </si>
  <si>
    <t>203|捷克</t>
  </si>
  <si>
    <t>204|贝宁</t>
  </si>
  <si>
    <t>208|丹麦</t>
  </si>
  <si>
    <t>212|多米尼克</t>
  </si>
  <si>
    <t>214|多米尼加</t>
  </si>
  <si>
    <t>218|厄瓜多尔</t>
  </si>
  <si>
    <t xml:space="preserve">222|萨尔瓦多EL </t>
  </si>
  <si>
    <t>226|赤道几内亚</t>
  </si>
  <si>
    <t>231|埃塞俄比亚</t>
  </si>
  <si>
    <t>232|厄立特里亚</t>
  </si>
  <si>
    <t>233|爱沙尼亚</t>
  </si>
  <si>
    <t>234|法罗群岛</t>
  </si>
  <si>
    <t>238|福克兰群岛(马尔维纳斯)</t>
  </si>
  <si>
    <t>239|南乔治亚岛和南桑德韦奇岛</t>
  </si>
  <si>
    <t>242|斐济</t>
  </si>
  <si>
    <t>246|芬兰</t>
  </si>
  <si>
    <t>250|法国</t>
  </si>
  <si>
    <t>254|法属圭亚那</t>
  </si>
  <si>
    <t>258|法属波利尼西亚</t>
  </si>
  <si>
    <t>260|法属南部领地</t>
  </si>
  <si>
    <t>262|吉布提</t>
  </si>
  <si>
    <t>266|加蓬</t>
  </si>
  <si>
    <t>268|格鲁吉亚</t>
  </si>
  <si>
    <t>270|冈比亚</t>
  </si>
  <si>
    <t>276|德国</t>
  </si>
  <si>
    <t>288|加纳</t>
  </si>
  <si>
    <t>292|直布罗陀</t>
  </si>
  <si>
    <t>296|基里巴斯</t>
  </si>
  <si>
    <t>300|希腊</t>
  </si>
  <si>
    <t>304|格陵兰</t>
  </si>
  <si>
    <t>308|格林纳达</t>
  </si>
  <si>
    <t>312|瓜德罗普</t>
  </si>
  <si>
    <t>316|关岛</t>
  </si>
  <si>
    <t>320|危地马拉</t>
  </si>
  <si>
    <t>324|几内亚</t>
  </si>
  <si>
    <t>328|圭亚那</t>
  </si>
  <si>
    <t>332|海地</t>
  </si>
  <si>
    <t>334|赫德岛和麦克唐纳岛</t>
  </si>
  <si>
    <t>336|梵蒂冈</t>
  </si>
  <si>
    <t>340|洪都拉斯</t>
  </si>
  <si>
    <t>344|香港</t>
  </si>
  <si>
    <t>348|匈牙利</t>
  </si>
  <si>
    <t>352|冰岛</t>
  </si>
  <si>
    <t>356|印度</t>
  </si>
  <si>
    <t>360|印度尼西亚</t>
  </si>
  <si>
    <t>364|伊朗</t>
  </si>
  <si>
    <t>368|伊拉克</t>
  </si>
  <si>
    <t>372|爱尔兰</t>
  </si>
  <si>
    <t>374|巴勒斯坦</t>
  </si>
  <si>
    <t>376|以色列</t>
  </si>
  <si>
    <t>380|意大利</t>
  </si>
  <si>
    <t>384|科特迪瓦</t>
  </si>
  <si>
    <t>388|牙买加</t>
  </si>
  <si>
    <t>392|日本</t>
  </si>
  <si>
    <t>398|哈萨克斯坦</t>
  </si>
  <si>
    <t>400|约旦</t>
  </si>
  <si>
    <t>404|肯尼亚</t>
  </si>
  <si>
    <t>408|朝鲜</t>
  </si>
  <si>
    <t>410|韩国</t>
  </si>
  <si>
    <t>414|科威特</t>
  </si>
  <si>
    <t>417|吉尔吉斯斯坦</t>
  </si>
  <si>
    <t>418|老挝</t>
  </si>
  <si>
    <t>422|黎巴嫩</t>
  </si>
  <si>
    <t>426|莱索托</t>
  </si>
  <si>
    <t>428|拉脱维亚</t>
  </si>
  <si>
    <t>430|利比里亚</t>
  </si>
  <si>
    <t>434|利比亚</t>
  </si>
  <si>
    <t>438|列支敦士登</t>
  </si>
  <si>
    <t>440|立陶宛</t>
  </si>
  <si>
    <t>442|卢森堡</t>
  </si>
  <si>
    <t>446|澳门</t>
  </si>
  <si>
    <t>450|马达加斯加</t>
  </si>
  <si>
    <t>454|马拉维</t>
  </si>
  <si>
    <t>458|马来西亚</t>
  </si>
  <si>
    <t>462|马尔代夫</t>
  </si>
  <si>
    <t>466|马里</t>
  </si>
  <si>
    <t>470|马耳他</t>
  </si>
  <si>
    <t>474|马提尼克</t>
  </si>
  <si>
    <t>478|毛里塔尼亚</t>
  </si>
  <si>
    <t>480|毛里求斯</t>
  </si>
  <si>
    <t>484|墨西哥</t>
  </si>
  <si>
    <t>492|摩纳哥</t>
  </si>
  <si>
    <t>496|蒙古</t>
  </si>
  <si>
    <t>498|摩尔多瓦</t>
  </si>
  <si>
    <t>500|蒙特塞拉特</t>
  </si>
  <si>
    <t>504|摩洛哥</t>
  </si>
  <si>
    <t>508|莫桑比克</t>
  </si>
  <si>
    <t>512|阿曼</t>
  </si>
  <si>
    <t>516|纳米比亚</t>
  </si>
  <si>
    <t>520|瑙鲁</t>
  </si>
  <si>
    <t>524|尼泊尔</t>
  </si>
  <si>
    <t>528|荷兰</t>
  </si>
  <si>
    <t>530|荷属安的列斯</t>
  </si>
  <si>
    <t>533|阿鲁巴</t>
  </si>
  <si>
    <t>540|新喀里多尼亚</t>
  </si>
  <si>
    <t>548|瓦努阿图</t>
  </si>
  <si>
    <t>554|新西兰</t>
  </si>
  <si>
    <t>558|尼加拉瓜</t>
  </si>
  <si>
    <t>562|尼日尔</t>
  </si>
  <si>
    <t>566|尼日利亚</t>
  </si>
  <si>
    <t>570|纽埃</t>
  </si>
  <si>
    <t>574|诺福克岛</t>
  </si>
  <si>
    <t>578|挪威</t>
  </si>
  <si>
    <t>580|北马里亚纳</t>
  </si>
  <si>
    <t>581|美国本土外小岛屿</t>
  </si>
  <si>
    <t>583|密克罗尼西亚联邦</t>
  </si>
  <si>
    <t>584|马绍尔群岛</t>
  </si>
  <si>
    <t>585|帕劳</t>
  </si>
  <si>
    <t>586|巴基斯坦</t>
  </si>
  <si>
    <t>591|巴拿马</t>
  </si>
  <si>
    <t>598|巴布亚新几内亚</t>
  </si>
  <si>
    <t>600|巴拉圭</t>
  </si>
  <si>
    <t>604|秘鲁</t>
  </si>
  <si>
    <t>608|菲律宾</t>
  </si>
  <si>
    <t>612|皮特凯恩</t>
  </si>
  <si>
    <t>616|波兰</t>
  </si>
  <si>
    <t>620|葡萄牙</t>
  </si>
  <si>
    <t>624|几内亚比绍</t>
  </si>
  <si>
    <t>626|东帝汶</t>
  </si>
  <si>
    <t>630|波多黎各</t>
  </si>
  <si>
    <t>634|卡塔尔</t>
  </si>
  <si>
    <t>638|留尼汪</t>
  </si>
  <si>
    <t>642|罗马尼亚</t>
  </si>
  <si>
    <t>643|俄罗斯联邦</t>
  </si>
  <si>
    <t>646|卢旺达</t>
  </si>
  <si>
    <t>654|圣赫勒拿</t>
  </si>
  <si>
    <t>659|圣基茨和尼维斯</t>
  </si>
  <si>
    <t>660|安圭拉</t>
  </si>
  <si>
    <t>662|圣卢西亚</t>
  </si>
  <si>
    <t>666|圣皮埃尔和密克隆</t>
  </si>
  <si>
    <t>670|圣文森特和格林纳丁斯</t>
  </si>
  <si>
    <t>674|圣马力诺</t>
  </si>
  <si>
    <t>678|圣多美和普林西比</t>
  </si>
  <si>
    <t>682|沙特阿拉伯</t>
  </si>
  <si>
    <t>686|塞内加尔</t>
  </si>
  <si>
    <t>690|塞舌尔</t>
  </si>
  <si>
    <t>694|塞拉利昂</t>
  </si>
  <si>
    <t>702|新加坡</t>
  </si>
  <si>
    <t>703|斯洛伐克</t>
  </si>
  <si>
    <t>704|越南</t>
  </si>
  <si>
    <t>705|斯洛文尼亚</t>
  </si>
  <si>
    <t>706|索马里</t>
  </si>
  <si>
    <t>710|南非</t>
  </si>
  <si>
    <t>716|津巴布韦</t>
  </si>
  <si>
    <t>724|西班牙</t>
  </si>
  <si>
    <t>732|西撒哈拉</t>
  </si>
  <si>
    <t>736|苏丹</t>
  </si>
  <si>
    <t>740|苏里南</t>
  </si>
  <si>
    <t>744|斯瓦尔巴岛和扬马延岛</t>
  </si>
  <si>
    <t>748|斯威士兰</t>
  </si>
  <si>
    <t>752|瑞典</t>
  </si>
  <si>
    <t>756|瑞士</t>
  </si>
  <si>
    <t>760|叙利亚</t>
  </si>
  <si>
    <t>762|塔吉克斯坦</t>
  </si>
  <si>
    <t>764|泰国</t>
  </si>
  <si>
    <t>768|多哥</t>
  </si>
  <si>
    <t>772|托克劳</t>
  </si>
  <si>
    <t>776|汤加</t>
  </si>
  <si>
    <t>780|特立尼达和多巴哥</t>
  </si>
  <si>
    <t>784|阿联酋</t>
  </si>
  <si>
    <t>788|突尼斯</t>
  </si>
  <si>
    <t>792|土耳其</t>
  </si>
  <si>
    <t>795|土库曼斯坦</t>
  </si>
  <si>
    <t>796|特克斯和凯科斯群岛</t>
  </si>
  <si>
    <t>798|图瓦卢</t>
  </si>
  <si>
    <t>800|乌干达</t>
  </si>
  <si>
    <t>804|乌克兰</t>
  </si>
  <si>
    <t>807|前南马其顿</t>
  </si>
  <si>
    <t>818|埃及</t>
  </si>
  <si>
    <t>826|英国</t>
  </si>
  <si>
    <t>834|坦桑尼亚</t>
  </si>
  <si>
    <t>840|美国</t>
  </si>
  <si>
    <t>850|美属维尔京群岛</t>
  </si>
  <si>
    <t>854|布基纳法索</t>
  </si>
  <si>
    <t>858|乌拉圭</t>
  </si>
  <si>
    <t>860|乌兹别克斯坦</t>
  </si>
  <si>
    <t>862|委内瑞拉</t>
  </si>
  <si>
    <t>876|瓦利斯和富图纳</t>
  </si>
  <si>
    <t>882|萨摩亚</t>
  </si>
  <si>
    <t>887|也门</t>
  </si>
  <si>
    <t>891|塞尔维亚</t>
  </si>
  <si>
    <t>892|赞比亚</t>
  </si>
  <si>
    <t>894|黑山</t>
  </si>
  <si>
    <t>否</t>
    <phoneticPr fontId="7" type="noConversion"/>
  </si>
  <si>
    <t>否</t>
    <phoneticPr fontId="7" type="noConversion"/>
  </si>
  <si>
    <t>国籍         （注册地址）</t>
    <phoneticPr fontId="7" type="noConversion"/>
  </si>
  <si>
    <t>105国家限制或禁止行业</t>
    <phoneticPr fontId="7" type="noConversion"/>
  </si>
  <si>
    <t xml:space="preserve">  A100000</t>
    <phoneticPr fontId="7" type="noConversion"/>
  </si>
  <si>
    <t xml:space="preserve">  A000000</t>
    <phoneticPr fontId="7" type="noConversion"/>
  </si>
  <si>
    <t xml:space="preserve">  A101010</t>
    <phoneticPr fontId="7" type="noConversion"/>
  </si>
  <si>
    <t xml:space="preserve">  A102010</t>
    <phoneticPr fontId="7" type="noConversion"/>
  </si>
  <si>
    <t xml:space="preserve">  A101020</t>
    <phoneticPr fontId="7" type="noConversion"/>
  </si>
  <si>
    <t>职工薪酬支出及纳税调整明细表</t>
    <phoneticPr fontId="7" type="noConversion"/>
  </si>
  <si>
    <t>捐赠支出及纳税调整明细表</t>
    <phoneticPr fontId="7" type="noConversion"/>
  </si>
  <si>
    <t>企业重组及递延纳税事项纳税调整明细表</t>
    <phoneticPr fontId="7" type="noConversion"/>
  </si>
  <si>
    <t>特殊行业准备及金纳税调整明细表</t>
    <phoneticPr fontId="7" type="noConversion"/>
  </si>
  <si>
    <t>当年境内所得额</t>
    <phoneticPr fontId="7" type="noConversion"/>
  </si>
  <si>
    <t>分立转出的亏损额</t>
    <phoneticPr fontId="7" type="noConversion"/>
  </si>
  <si>
    <t>合并、分立转入的亏损额</t>
    <phoneticPr fontId="7" type="noConversion"/>
  </si>
  <si>
    <t>弥补亏损企业类型</t>
    <phoneticPr fontId="7" type="noConversion"/>
  </si>
  <si>
    <t>当年亏损额</t>
    <phoneticPr fontId="7" type="noConversion"/>
  </si>
  <si>
    <t>当年待弥补的亏损额</t>
    <phoneticPr fontId="7" type="noConversion"/>
  </si>
  <si>
    <t>用本年度所得额弥补的以前年度亏损额</t>
    <phoneticPr fontId="7" type="noConversion"/>
  </si>
  <si>
    <t>当年可结转以后年度弥补的亏损额</t>
    <phoneticPr fontId="7" type="noConversion"/>
  </si>
  <si>
    <t>可弥补年限5年</t>
    <phoneticPr fontId="7" type="noConversion"/>
  </si>
  <si>
    <t>可弥补年限10年</t>
    <phoneticPr fontId="7" type="noConversion"/>
  </si>
  <si>
    <t>使用境内所得弥补</t>
    <phoneticPr fontId="7" type="noConversion"/>
  </si>
  <si>
    <t>使用境外所得弥补</t>
    <phoneticPr fontId="7" type="noConversion"/>
  </si>
  <si>
    <t>前十年度</t>
    <phoneticPr fontId="7" type="noConversion"/>
  </si>
  <si>
    <t>前九年度</t>
    <phoneticPr fontId="7" type="noConversion"/>
  </si>
  <si>
    <t>前八年度</t>
    <phoneticPr fontId="7" type="noConversion"/>
  </si>
  <si>
    <t>前七年度</t>
    <phoneticPr fontId="7" type="noConversion"/>
  </si>
  <si>
    <t>前六年度</t>
    <phoneticPr fontId="7" type="noConversion"/>
  </si>
  <si>
    <t>税额抵免优惠明细表</t>
    <phoneticPr fontId="7" type="noConversion"/>
  </si>
  <si>
    <t>减免所得税优惠明细表</t>
    <phoneticPr fontId="7" type="noConversion"/>
  </si>
  <si>
    <t>所得减免优惠明细表</t>
    <phoneticPr fontId="7" type="noConversion"/>
  </si>
  <si>
    <t>免税、减计收入及加计扣除优惠明细表</t>
    <phoneticPr fontId="7" type="noConversion"/>
  </si>
  <si>
    <t>企业基础信息表</t>
    <phoneticPr fontId="7" type="noConversion"/>
  </si>
  <si>
    <t>中华人民共和国企业所得税年度纳税申报表（A类）</t>
    <phoneticPr fontId="7" type="noConversion"/>
  </si>
  <si>
    <t xml:space="preserve">    一般企业收入明细表</t>
    <phoneticPr fontId="7" type="noConversion"/>
  </si>
  <si>
    <t xml:space="preserve">    金融企业收入明细表</t>
    <phoneticPr fontId="7" type="noConversion"/>
  </si>
  <si>
    <t xml:space="preserve">    一般企业成本支出明细表</t>
    <phoneticPr fontId="7" type="noConversion"/>
  </si>
  <si>
    <t xml:space="preserve">    金融企业支出明细表</t>
    <phoneticPr fontId="7" type="noConversion"/>
  </si>
  <si>
    <t xml:space="preserve">    事业单位、民间非营利组织收入、支出明细表</t>
    <phoneticPr fontId="7" type="noConversion"/>
  </si>
  <si>
    <t xml:space="preserve">    期间费用明细表</t>
    <phoneticPr fontId="7" type="noConversion"/>
  </si>
  <si>
    <t xml:space="preserve">    纳税调整项目明细表</t>
    <phoneticPr fontId="7" type="noConversion"/>
  </si>
  <si>
    <t xml:space="preserve">        视同销售和房地产开发企业特定业务纳税调整明细表</t>
    <phoneticPr fontId="7" type="noConversion"/>
  </si>
  <si>
    <t xml:space="preserve">        未按权责发生制确认收入纳税调整明细表</t>
    <phoneticPr fontId="7" type="noConversion"/>
  </si>
  <si>
    <t xml:space="preserve">        投资收益纳税调整明细表</t>
    <phoneticPr fontId="7" type="noConversion"/>
  </si>
  <si>
    <t xml:space="preserve">        专项用途财政性资金纳税调整明细表</t>
    <phoneticPr fontId="7" type="noConversion"/>
  </si>
  <si>
    <t xml:space="preserve">        职工薪酬纳税调整明细表</t>
    <phoneticPr fontId="7" type="noConversion"/>
  </si>
  <si>
    <t xml:space="preserve">        广告费和业务宣传费跨年度纳税调整明细表</t>
    <phoneticPr fontId="7" type="noConversion"/>
  </si>
  <si>
    <t xml:space="preserve">        捐赠支出纳税调整明细表</t>
    <phoneticPr fontId="7" type="noConversion"/>
  </si>
  <si>
    <t xml:space="preserve">        资产折旧、摊销情况及纳税调整明细表  </t>
    <phoneticPr fontId="7" type="noConversion"/>
  </si>
  <si>
    <t xml:space="preserve">        资产损失税前扣除及纳税调整明细表</t>
    <phoneticPr fontId="7" type="noConversion"/>
  </si>
  <si>
    <t xml:space="preserve">        企业重组纳税调整明细表</t>
    <phoneticPr fontId="7" type="noConversion"/>
  </si>
  <si>
    <t xml:space="preserve">        政策性搬迁纳税调整明细表</t>
    <phoneticPr fontId="7" type="noConversion"/>
  </si>
  <si>
    <t xml:space="preserve">        特殊行业准备金纳税调整明细表</t>
    <phoneticPr fontId="7" type="noConversion"/>
  </si>
  <si>
    <t xml:space="preserve">    企业所得税弥补亏损明细表</t>
    <phoneticPr fontId="7" type="noConversion"/>
  </si>
  <si>
    <t xml:space="preserve">    免税、减计收入及加计扣除优惠明细表</t>
    <phoneticPr fontId="7" type="noConversion"/>
  </si>
  <si>
    <t xml:space="preserve">        符合条件的居民企业之间的股息、红利等权益性投资收益优惠明细表</t>
    <phoneticPr fontId="7" type="noConversion"/>
  </si>
  <si>
    <t xml:space="preserve">        研发费用加计扣除优惠明细表</t>
    <phoneticPr fontId="7" type="noConversion"/>
  </si>
  <si>
    <t xml:space="preserve">    所得减免优惠明细表</t>
    <phoneticPr fontId="7" type="noConversion"/>
  </si>
  <si>
    <t xml:space="preserve">    抵扣应纳税所得额明细表</t>
    <phoneticPr fontId="7" type="noConversion"/>
  </si>
  <si>
    <t xml:space="preserve">    减免所得税优惠明细表</t>
    <phoneticPr fontId="7" type="noConversion"/>
  </si>
  <si>
    <t xml:space="preserve">        高新技术企业优惠情况及明细表</t>
    <phoneticPr fontId="7" type="noConversion"/>
  </si>
  <si>
    <t xml:space="preserve">        软件、集成电路企业优惠情况及明细表</t>
    <phoneticPr fontId="7" type="noConversion"/>
  </si>
  <si>
    <t xml:space="preserve">        税额抵免优惠明细表</t>
    <phoneticPr fontId="7" type="noConversion"/>
  </si>
  <si>
    <t xml:space="preserve">    境外所得税收抵免明细表</t>
    <phoneticPr fontId="7" type="noConversion"/>
  </si>
  <si>
    <t xml:space="preserve">        境外所得纳税调整后所得明细表</t>
    <phoneticPr fontId="7" type="noConversion"/>
  </si>
  <si>
    <t xml:space="preserve">        境外分支机构弥补亏损明细表</t>
    <phoneticPr fontId="7" type="noConversion"/>
  </si>
  <si>
    <t xml:space="preserve">        跨年度结转抵免境外所得税明细表</t>
    <phoneticPr fontId="7" type="noConversion"/>
  </si>
  <si>
    <t xml:space="preserve">    跨地区经营汇总纳税企业年度分摊企业所得税明细表</t>
    <phoneticPr fontId="7" type="noConversion"/>
  </si>
  <si>
    <t xml:space="preserve">        企业所得税汇总纳税分支机构所得税分配表</t>
    <phoneticPr fontId="7" type="noConversion"/>
  </si>
  <si>
    <t>填  报</t>
    <phoneticPr fontId="7" type="noConversion"/>
  </si>
  <si>
    <t>中华人民共和国企业所得税年度纳税申报表</t>
    <phoneticPr fontId="7" type="noConversion"/>
  </si>
  <si>
    <t>（A类 , 2017年版）</t>
    <phoneticPr fontId="7" type="noConversion"/>
  </si>
  <si>
    <t xml:space="preserve">     纳税人名称：</t>
    <phoneticPr fontId="7" type="noConversion"/>
  </si>
  <si>
    <t xml:space="preserve">          金额单位：人民币元（列至角分）</t>
    <phoneticPr fontId="7" type="noConversion"/>
  </si>
  <si>
    <t>谨声明：此纳税申报表是根据《中华人民共和国企业所得税法》《中华人民共和国企业所得税法实施条例》以及有关税收政策和国家统一会计制度的规定填报的，是真实的、可靠的、完整的。</t>
    <phoneticPr fontId="7" type="noConversion"/>
  </si>
  <si>
    <t>法定代表人（签章）:</t>
  </si>
  <si>
    <t xml:space="preserve">     年     月   日</t>
    <phoneticPr fontId="7" type="noConversion"/>
  </si>
  <si>
    <t xml:space="preserve">  受理日期：    年  月  日</t>
  </si>
  <si>
    <t>主管税务机关受理专用章：</t>
    <phoneticPr fontId="7" type="noConversion"/>
  </si>
  <si>
    <t>受理人：</t>
    <phoneticPr fontId="7" type="noConversion"/>
  </si>
  <si>
    <t>受理日期        年   月   日</t>
    <phoneticPr fontId="7" type="noConversion"/>
  </si>
  <si>
    <t>填表日期        年   月   日</t>
    <phoneticPr fontId="7" type="noConversion"/>
  </si>
  <si>
    <t>代理申报日期      年  月  日</t>
    <phoneticPr fontId="7" type="noConversion"/>
  </si>
  <si>
    <t>国家税务总局监制</t>
    <phoneticPr fontId="7" type="noConversion"/>
  </si>
  <si>
    <t xml:space="preserve">        纳税人统一社会信用代码：   （纳税人识别号） </t>
    <phoneticPr fontId="7" type="noConversion"/>
  </si>
  <si>
    <t>云南昊宏园艺有限公司</t>
    <phoneticPr fontId="7" type="noConversion"/>
  </si>
  <si>
    <t>91530121MA6L3TD137</t>
    <phoneticPr fontId="7" type="noConversion"/>
  </si>
  <si>
    <t>税款所属期间：  2018 年 01 月 01 日至   2018年 12 月 31 日</t>
    <phoneticPr fontId="7" type="noConversion"/>
  </si>
</sst>
</file>

<file path=xl/styles.xml><?xml version="1.0" encoding="utf-8"?>
<styleSheet xmlns="http://schemas.openxmlformats.org/spreadsheetml/2006/main">
  <numFmts count="80">
    <numFmt numFmtId="41" formatCode="_ * #,##0_ ;_ * \-#,##0_ ;_ * &quot;-&quot;_ ;_ @_ "/>
    <numFmt numFmtId="44" formatCode="_ &quot;¥&quot;* #,##0.00_ ;_ &quot;¥&quot;* \-#,##0.00_ ;_ &quot;¥&quot;* &quot;-&quot;??_ ;_ @_ "/>
    <numFmt numFmtId="43" formatCode="_ * #,##0.00_ ;_ * \-#,##0.00_ ;_ * &quot;-&quot;??_ ;_ @_ "/>
    <numFmt numFmtId="176" formatCode="_ &quot;￥&quot;* #,##0_ ;_ &quot;￥&quot;* \-#,##0_ ;_ &quot;￥&quot;* &quot;-&quot;_ ;_ @_ "/>
    <numFmt numFmtId="177" formatCode="_ &quot;￥&quot;* #,##0.00_ ;_ &quot;￥&quot;* \-#,##0.00_ ;_ &quot;￥&quot;* &quot;-&quot;??_ ;_ @_ "/>
    <numFmt numFmtId="178" formatCode="_-* #,##0.00_-;\-* #,##0.00_-;_-* &quot;-&quot;??_-;_-@_-"/>
    <numFmt numFmtId="179" formatCode="_-* #,##0_-;\-* #,##0_-;_-* &quot;-&quot;_-;_-@_-"/>
    <numFmt numFmtId="180" formatCode="#,##0.00_ "/>
    <numFmt numFmtId="181" formatCode="#,##0.00_);[Red]\(#,##0.00\)"/>
    <numFmt numFmtId="182" formatCode="_ * #,##0.00_ ;_ * \-#,##0.00_ ;_ * &quot;-&quot;_ ;_ @_ "/>
    <numFmt numFmtId="183" formatCode="#,##0.00_ ;[Red]\-#,##0.00\ "/>
    <numFmt numFmtId="184" formatCode="_ [$€-2]* #,##0.00_ ;_ [$€-2]* \-#,##0.00_ ;_ [$€-2]* &quot;-&quot;??_ "/>
    <numFmt numFmtId="185" formatCode="0.0%"/>
    <numFmt numFmtId="186" formatCode="0.00_)"/>
    <numFmt numFmtId="187" formatCode="_-* #,##0\ _k_r_-;\-* #,##0\ _k_r_-;_-* &quot;-&quot;\ _k_r_-;_-@_-"/>
    <numFmt numFmtId="188" formatCode="_-* #,##0.00\ _k_r_-;\-* #,##0.00\ _k_r_-;_-* &quot;-&quot;??\ _k_r_-;_-@_-"/>
    <numFmt numFmtId="189" formatCode="#,##0.00_);#,##0.00\)"/>
    <numFmt numFmtId="190" formatCode="0.00000&quot;  &quot;"/>
    <numFmt numFmtId="191" formatCode="_-&quot;$&quot;* #,##0_-;\-&quot;$&quot;* #,##0_-;_-&quot;$&quot;* &quot;-&quot;_-;_-@_-"/>
    <numFmt numFmtId="192" formatCode="_-&quot;$&quot;* #,##0.00_-;\-&quot;$&quot;* #,##0.00_-;_-&quot;$&quot;* &quot;-&quot;??_-;_-@_-"/>
    <numFmt numFmtId="193" formatCode="_(* #,##0.00_);_(* \(#,##0.00\);_(* &quot;-&quot;??_);_(@_)"/>
    <numFmt numFmtId="194" formatCode="_-#,##0_-;\(#,##0\);_-\ \ &quot;-&quot;_-;_-@_-"/>
    <numFmt numFmtId="195" formatCode="_-#,##0.00_-;\(#,##0.00\);_-\ \ &quot;-&quot;_-;_-@_-"/>
    <numFmt numFmtId="196" formatCode="mmm/dd/yyyy;_-\ &quot;N/A&quot;_-;_-\ &quot;-&quot;_-"/>
    <numFmt numFmtId="197" formatCode="mmm/yyyy;_-\ &quot;N/A&quot;_-;_-\ &quot;-&quot;_-"/>
    <numFmt numFmtId="198" formatCode="_-#,##0%_-;\(#,##0%\);_-\ &quot;-&quot;_-"/>
    <numFmt numFmtId="199" formatCode="_-#,###,_-;\(#,###,\);_-\ \ &quot;-&quot;_-;_-@_-"/>
    <numFmt numFmtId="200" formatCode="_-#,###.00,_-;\(#,###.00,\);_-\ \ &quot;-&quot;_-;_-@_-"/>
    <numFmt numFmtId="201" formatCode="_-#0&quot;.&quot;0,_-;\(#0&quot;.&quot;0,\);_-\ \ &quot;-&quot;_-;_-@_-"/>
    <numFmt numFmtId="202" formatCode="_-#0&quot;.&quot;0000_-;\(#0&quot;.&quot;0000\);_-\ \ &quot;-&quot;_-;_-@_-"/>
    <numFmt numFmtId="203" formatCode="#.\ \ "/>
    <numFmt numFmtId="204" formatCode="##.\ \ "/>
    <numFmt numFmtId="205" formatCode="_(* #,##0_);_(* \(#,##0\);_(* &quot;-&quot;_);_(@_)"/>
    <numFmt numFmtId="206" formatCode="&quot;$&quot;#,##0_);\(&quot;$&quot;#,##0\)"/>
    <numFmt numFmtId="207" formatCode="#,##0.0_);\(#,##0.0\)"/>
    <numFmt numFmtId="208" formatCode="_(* #,##0.0000_);_(* \(#,##0.0000\);_(* &quot;-&quot;??_);_(@_)"/>
    <numFmt numFmtId="209" formatCode="mmmm\ d\,\ yyyy"/>
    <numFmt numFmtId="210" formatCode="#,##0\ &quot;FB&quot;;\-#,##0\ &quot;FB&quot;"/>
    <numFmt numFmtId="211" formatCode="_(&quot;$&quot;* #,##0.00_);_(&quot;$&quot;* \(#,##0.00\);_(&quot;$&quot;* &quot;-&quot;??_);_(@_)"/>
    <numFmt numFmtId="212" formatCode="0.0%;\(0.0%\)"/>
    <numFmt numFmtId="213" formatCode="&quot;\&quot;#,##0;[Red]&quot;\&quot;&quot;\&quot;&quot;\&quot;&quot;\&quot;&quot;\&quot;&quot;\&quot;&quot;\&quot;\-#,##0"/>
    <numFmt numFmtId="214" formatCode="#,##0;\(#,##0\)"/>
    <numFmt numFmtId="215" formatCode="_-* #,##0.00\ _B_E_F_-;\-* #,##0.00\ _B_E_F_-;_-* &quot;-&quot;??\ _B_E_F_-;_-@_-"/>
    <numFmt numFmtId="216" formatCode="&quot;$&quot;#,##0;\-&quot;$&quot;#,##0"/>
    <numFmt numFmtId="217" formatCode="\$#,##0.00;\(\$#,##0.00\)"/>
    <numFmt numFmtId="218" formatCode="#,##0.000000"/>
    <numFmt numFmtId="219" formatCode="_-* #,##0\ _P_t_s_-;\-* #,##0\ _P_t_s_-;_-* &quot;-&quot;\ _P_t_s_-;_-@_-"/>
    <numFmt numFmtId="220" formatCode="_-* #,##0.00\ _P_t_s_-;\-* #,##0.00\ _P_t_s_-;_-* &quot;-&quot;??\ _P_t_s_-;_-@_-"/>
    <numFmt numFmtId="221" formatCode="\$#,##0;\(\$#,##0\)"/>
    <numFmt numFmtId="222" formatCode="_([$€-2]* #,##0.00_);_([$€-2]* \(#,##0.00\);_([$€-2]* &quot;-&quot;??_)"/>
    <numFmt numFmtId="223" formatCode="&quot;ÖS&quot;\ #,##0.00;[Red]\-&quot;ÖS&quot;\ #,##0.00"/>
    <numFmt numFmtId="224" formatCode="_-&quot;ÖS&quot;\ * #,##0.00_-;\-&quot;ÖS&quot;\ * #,##0.00_-;_-&quot;ÖS&quot;\ * &quot;-&quot;??_-;_-@_-"/>
    <numFmt numFmtId="225" formatCode="&quot;$&quot;#,##0_);[Red]\(&quot;$&quot;#,##0\)"/>
    <numFmt numFmtId="226" formatCode="&quot;$&quot;#,##0.00_);[Red]\(&quot;$&quot;#,##0.00\)"/>
    <numFmt numFmtId="227" formatCode="&quot;ÖS&quot;\ #,##0.00;\-&quot;ÖS&quot;\ #,##0.00"/>
    <numFmt numFmtId="228" formatCode="_-&quot;ÖS&quot;\ * #,##0_-;\-&quot;ÖS&quot;\ * #,##0_-;_-&quot;ÖS&quot;\ * &quot;-&quot;_-;_-@_-"/>
    <numFmt numFmtId="229" formatCode="#,##0.00\ &quot;FB&quot;;\-#,##0.00\ &quot;FB&quot;"/>
    <numFmt numFmtId="230" formatCode="#,##0.00\ &quot;FB&quot;;[Red]\-#,##0.00\ &quot;FB&quot;"/>
    <numFmt numFmtId="231" formatCode="_-* #,##0\ &quot;Pts&quot;_-;\-* #,##0\ &quot;Pts&quot;_-;_-* &quot;-&quot;\ &quot;Pts&quot;_-;_-@_-"/>
    <numFmt numFmtId="232" formatCode="_-* #,##0.00\ &quot;Pts&quot;_-;\-* #,##0.00\ &quot;Pts&quot;_-;_-* &quot;-&quot;??\ &quot;Pts&quot;_-;_-@_-"/>
    <numFmt numFmtId="233" formatCode="#"/>
    <numFmt numFmtId="234" formatCode="yy\.mm\.dd"/>
    <numFmt numFmtId="235"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36" formatCode="_-* #,##0.0000000000_-;\-* #,##0.0000000000_-;_-* &quot;-&quot;??_-;_-@_-"/>
    <numFmt numFmtId="237" formatCode="&quot;¥&quot;#,##0;\-&quot;¥&quot;#,##0"/>
    <numFmt numFmtId="238" formatCode="&quot;\&quot;#,##0;&quot;\&quot;&quot;\&quot;&quot;\&quot;&quot;\&quot;&quot;\&quot;&quot;\&quot;&quot;\&quot;&quot;\&quot;\-#,##0"/>
    <numFmt numFmtId="239" formatCode="&quot;$&quot;#,##0.00_);\(&quot;$&quot;#,##0.00\)"/>
    <numFmt numFmtId="240" formatCode="&quot;\&quot;#,##0.00;&quot;\&quot;&quot;\&quot;&quot;\&quot;&quot;\&quot;&quot;\&quot;&quot;\&quot;&quot;\&quot;&quot;\&quot;\-#,##0.00"/>
    <numFmt numFmtId="241" formatCode="_ &quot;\&quot;* #,##0.00_ ;_ &quot;\&quot;* &quot;\&quot;&quot;\&quot;&quot;\&quot;\-#,##0.00_ ;_ &quot;\&quot;* &quot;-&quot;??_ ;_ @_ "/>
    <numFmt numFmtId="242" formatCode="&quot;\&quot;#,##0;[Red]&quot;\&quot;&quot;\&quot;\-#,##0"/>
    <numFmt numFmtId="243" formatCode="&quot;\&quot;#,##0.00;[Red]&quot;\&quot;&quot;\&quot;&quot;\&quot;&quot;\&quot;&quot;\&quot;&quot;\&quot;\-#,##0.00"/>
    <numFmt numFmtId="244" formatCode="&quot;\&quot;#,##0.00;[Red]&quot;\&quot;\-#,##0.00"/>
    <numFmt numFmtId="245" formatCode="&quot;\&quot;#,##0;[Red]&quot;\&quot;\-#,##0"/>
    <numFmt numFmtId="246" formatCode="[$€-2]\ #,##0.00_);[Red]\([$€-2]\ #,##0.00\)"/>
    <numFmt numFmtId="247" formatCode="#,##0;\-#,##0;&quot;-&quot;"/>
    <numFmt numFmtId="248" formatCode="&quot;$&quot;#,##0;[Red]&quot;$&quot;&quot;$&quot;&quot;$&quot;&quot;$&quot;&quot;$&quot;&quot;$&quot;&quot;$&quot;\-#,##0"/>
    <numFmt numFmtId="249" formatCode="_-* #,##0_-;\-* #,##0_-;_-* &quot;-&quot;??_-;_-@_-"/>
    <numFmt numFmtId="250" formatCode="0.00000000000_);[Red]\(0.00000000000\)"/>
    <numFmt numFmtId="251" formatCode="0.00_);[Red]\(0.00\)"/>
    <numFmt numFmtId="252" formatCode="[DBNum1][$-804]yyyy&quot;年&quot;m&quot;月&quot;d&quot;日&quot;;@"/>
  </numFmts>
  <fonts count="199">
    <font>
      <sz val="12"/>
      <name val="宋体"/>
      <charset val="134"/>
    </font>
    <font>
      <sz val="11"/>
      <color theme="1"/>
      <name val="宋体"/>
      <family val="2"/>
      <charset val="134"/>
      <scheme val="minor"/>
    </font>
    <font>
      <sz val="11"/>
      <color theme="1"/>
      <name val="宋体"/>
      <family val="2"/>
      <charset val="134"/>
      <scheme val="minor"/>
    </font>
    <font>
      <sz val="10"/>
      <name val="宋体"/>
      <family val="3"/>
      <charset val="134"/>
    </font>
    <font>
      <b/>
      <sz val="12"/>
      <name val="宋体"/>
      <family val="3"/>
      <charset val="134"/>
    </font>
    <font>
      <b/>
      <sz val="10"/>
      <name val="宋体"/>
      <family val="3"/>
      <charset val="134"/>
    </font>
    <font>
      <u/>
      <sz val="10"/>
      <color indexed="12"/>
      <name val="宋体"/>
      <family val="3"/>
      <charset val="134"/>
    </font>
    <font>
      <sz val="9"/>
      <name val="宋体"/>
      <family val="3"/>
      <charset val="134"/>
    </font>
    <font>
      <u/>
      <sz val="10"/>
      <color indexed="20"/>
      <name val="宋体"/>
      <family val="3"/>
      <charset val="134"/>
    </font>
    <font>
      <b/>
      <sz val="9"/>
      <name val="宋体"/>
      <family val="3"/>
      <charset val="134"/>
    </font>
    <font>
      <sz val="9"/>
      <name val="Times New Roman"/>
      <family val="1"/>
    </font>
    <font>
      <sz val="10"/>
      <color indexed="8"/>
      <name val="宋体"/>
      <family val="3"/>
      <charset val="134"/>
    </font>
    <font>
      <sz val="10"/>
      <name val="Times New Roman"/>
      <family val="1"/>
    </font>
    <font>
      <u/>
      <sz val="12"/>
      <color indexed="12"/>
      <name val="宋体"/>
      <family val="3"/>
      <charset val="134"/>
    </font>
    <font>
      <sz val="10"/>
      <color indexed="20"/>
      <name val="宋体"/>
      <family val="3"/>
      <charset val="134"/>
    </font>
    <font>
      <b/>
      <sz val="14"/>
      <name val="宋体"/>
      <family val="3"/>
      <charset val="134"/>
    </font>
    <font>
      <u/>
      <sz val="12"/>
      <color indexed="20"/>
      <name val="宋体"/>
      <family val="3"/>
      <charset val="134"/>
    </font>
    <font>
      <sz val="10"/>
      <color indexed="10"/>
      <name val="宋体"/>
      <family val="3"/>
      <charset val="134"/>
    </font>
    <font>
      <sz val="12"/>
      <color indexed="18"/>
      <name val="宋体"/>
      <family val="3"/>
      <charset val="134"/>
    </font>
    <font>
      <sz val="10"/>
      <color indexed="18"/>
      <name val="宋体"/>
      <family val="3"/>
      <charset val="134"/>
    </font>
    <font>
      <b/>
      <sz val="18"/>
      <name val="宋体"/>
      <family val="3"/>
      <charset val="134"/>
    </font>
    <font>
      <b/>
      <sz val="18"/>
      <name val="Times New Roman"/>
      <family val="1"/>
    </font>
    <font>
      <b/>
      <sz val="12"/>
      <color indexed="8"/>
      <name val="宋体"/>
      <family val="3"/>
      <charset val="134"/>
    </font>
    <font>
      <sz val="12"/>
      <color indexed="8"/>
      <name val="宋体"/>
      <family val="3"/>
      <charset val="134"/>
    </font>
    <font>
      <sz val="11"/>
      <name val="宋体"/>
      <family val="3"/>
      <charset val="134"/>
    </font>
    <font>
      <u/>
      <sz val="11"/>
      <color indexed="12"/>
      <name val="宋体"/>
      <family val="3"/>
      <charset val="134"/>
    </font>
    <font>
      <b/>
      <sz val="20"/>
      <color indexed="8"/>
      <name val="宋体"/>
      <family val="3"/>
      <charset val="134"/>
    </font>
    <font>
      <b/>
      <sz val="14"/>
      <color indexed="8"/>
      <name val="宋体"/>
      <family val="3"/>
      <charset val="134"/>
    </font>
    <font>
      <sz val="10"/>
      <name val="仿宋_GB2312"/>
      <family val="3"/>
      <charset val="134"/>
    </font>
    <font>
      <sz val="12"/>
      <name val="Times New Roman"/>
      <family val="1"/>
    </font>
    <font>
      <b/>
      <sz val="11"/>
      <color indexed="8"/>
      <name val="宋体"/>
      <family val="3"/>
      <charset val="134"/>
    </font>
    <font>
      <sz val="11"/>
      <color indexed="8"/>
      <name val="宋体"/>
      <family val="3"/>
      <charset val="134"/>
    </font>
    <font>
      <b/>
      <sz val="15"/>
      <color indexed="56"/>
      <name val="宋体"/>
      <family val="3"/>
      <charset val="134"/>
    </font>
    <font>
      <sz val="11"/>
      <color indexed="9"/>
      <name val="宋体"/>
      <family val="3"/>
      <charset val="134"/>
    </font>
    <font>
      <sz val="10"/>
      <name val="MS Sans Serif"/>
      <family val="2"/>
    </font>
    <font>
      <sz val="11"/>
      <color indexed="20"/>
      <name val="宋体"/>
      <family val="3"/>
      <charset val="134"/>
    </font>
    <font>
      <sz val="11"/>
      <color indexed="62"/>
      <name val="宋体"/>
      <family val="3"/>
      <charset val="134"/>
    </font>
    <font>
      <b/>
      <sz val="11"/>
      <color indexed="9"/>
      <name val="宋体"/>
      <family val="3"/>
      <charset val="134"/>
    </font>
    <font>
      <b/>
      <sz val="11"/>
      <color indexed="56"/>
      <name val="宋体"/>
      <family val="3"/>
      <charset val="134"/>
    </font>
    <font>
      <b/>
      <sz val="18"/>
      <color indexed="56"/>
      <name val="宋体"/>
      <family val="3"/>
      <charset val="134"/>
    </font>
    <font>
      <sz val="11"/>
      <color indexed="17"/>
      <name val="宋体"/>
      <family val="3"/>
      <charset val="134"/>
    </font>
    <font>
      <b/>
      <sz val="11"/>
      <color indexed="63"/>
      <name val="宋体"/>
      <family val="3"/>
      <charset val="134"/>
    </font>
    <font>
      <b/>
      <sz val="13"/>
      <color indexed="56"/>
      <name val="宋体"/>
      <family val="3"/>
      <charset val="134"/>
    </font>
    <font>
      <sz val="11"/>
      <color indexed="10"/>
      <name val="宋体"/>
      <family val="3"/>
      <charset val="134"/>
    </font>
    <font>
      <b/>
      <sz val="11"/>
      <color indexed="52"/>
      <name val="宋体"/>
      <family val="3"/>
      <charset val="134"/>
    </font>
    <font>
      <i/>
      <sz val="11"/>
      <color indexed="23"/>
      <name val="宋体"/>
      <family val="3"/>
      <charset val="134"/>
    </font>
    <font>
      <sz val="11"/>
      <color indexed="60"/>
      <name val="宋体"/>
      <family val="3"/>
      <charset val="134"/>
    </font>
    <font>
      <sz val="10"/>
      <name val="Arial"/>
      <family val="2"/>
    </font>
    <font>
      <sz val="11"/>
      <color indexed="52"/>
      <name val="宋体"/>
      <family val="3"/>
      <charset val="134"/>
    </font>
    <font>
      <b/>
      <sz val="12"/>
      <name val="바탕체"/>
      <family val="3"/>
      <charset val="134"/>
    </font>
    <font>
      <b/>
      <sz val="10"/>
      <name val="Arial"/>
      <family val="2"/>
    </font>
    <font>
      <sz val="12"/>
      <name val="바탕체"/>
      <family val="3"/>
      <charset val="134"/>
    </font>
    <font>
      <sz val="12"/>
      <name val="宋体"/>
      <family val="3"/>
      <charset val="134"/>
    </font>
    <font>
      <sz val="10"/>
      <color rgb="FF000000"/>
      <name val="宋体"/>
      <family val="3"/>
      <charset val="134"/>
    </font>
    <font>
      <sz val="9"/>
      <name val="宋体"/>
      <family val="3"/>
      <charset val="134"/>
      <scheme val="minor"/>
    </font>
    <font>
      <sz val="9"/>
      <color indexed="18"/>
      <name val="宋体"/>
      <family val="3"/>
      <charset val="134"/>
      <scheme val="minor"/>
    </font>
    <font>
      <sz val="9"/>
      <color indexed="10"/>
      <name val="宋体"/>
      <family val="3"/>
      <charset val="134"/>
      <scheme val="minor"/>
    </font>
    <font>
      <sz val="11"/>
      <color theme="1"/>
      <name val="宋体"/>
      <family val="3"/>
      <charset val="134"/>
      <scheme val="minor"/>
    </font>
    <font>
      <b/>
      <sz val="12"/>
      <name val="Arial"/>
      <family val="2"/>
    </font>
    <font>
      <sz val="12"/>
      <name val="Arial"/>
      <family val="2"/>
    </font>
    <font>
      <sz val="8"/>
      <name val="Arial"/>
      <family val="2"/>
    </font>
    <font>
      <b/>
      <i/>
      <sz val="16"/>
      <name val="Helv"/>
      <family val="2"/>
    </font>
    <font>
      <sz val="12"/>
      <name val="新細明體"/>
      <family val="1"/>
    </font>
    <font>
      <sz val="10"/>
      <name val="Geneva"/>
      <family val="2"/>
    </font>
    <font>
      <sz val="9"/>
      <name val="Arial Narrow"/>
      <family val="2"/>
    </font>
    <font>
      <b/>
      <sz val="9"/>
      <color indexed="12"/>
      <name val="宋体"/>
      <family val="3"/>
      <charset val="134"/>
    </font>
    <font>
      <sz val="10"/>
      <color indexed="8"/>
      <name val="Arial"/>
      <family val="2"/>
    </font>
    <font>
      <sz val="8"/>
      <name val="Times New Roman"/>
      <family val="1"/>
    </font>
    <font>
      <sz val="10"/>
      <color indexed="8"/>
      <name val="MS Sans Serif"/>
      <family val="2"/>
    </font>
    <font>
      <b/>
      <sz val="15"/>
      <color rgb="FF0000FF"/>
      <name val="宋体"/>
      <family val="3"/>
      <charset val="134"/>
    </font>
    <font>
      <b/>
      <sz val="11"/>
      <color rgb="FF0066FF"/>
      <name val="宋体"/>
      <family val="3"/>
      <charset val="134"/>
    </font>
    <font>
      <b/>
      <sz val="12"/>
      <color theme="9" tint="-0.249977111117893"/>
      <name val="宋体"/>
      <family val="3"/>
      <charset val="134"/>
    </font>
    <font>
      <sz val="11"/>
      <name val="ＭＳ Ｐゴシック"/>
      <family val="2"/>
    </font>
    <font>
      <sz val="12"/>
      <name val="???"/>
      <family val="1"/>
    </font>
    <font>
      <sz val="10"/>
      <name val="Helv"/>
      <family val="2"/>
    </font>
    <font>
      <u val="singleAccounting"/>
      <vertAlign val="subscript"/>
      <sz val="10"/>
      <name val="Times New Roman"/>
      <family val="1"/>
    </font>
    <font>
      <i/>
      <sz val="9"/>
      <name val="Times New Roman"/>
      <family val="1"/>
    </font>
    <font>
      <u/>
      <sz val="8.5"/>
      <color indexed="12"/>
      <name val="Arial"/>
      <family val="2"/>
    </font>
    <font>
      <sz val="10"/>
      <name val="Book Antiqua"/>
      <family val="1"/>
    </font>
    <font>
      <b/>
      <sz val="10"/>
      <name val="Book Antiqua"/>
      <family val="1"/>
    </font>
    <font>
      <sz val="12"/>
      <color indexed="9"/>
      <name val="宋体"/>
      <family val="3"/>
      <charset val="134"/>
    </font>
    <font>
      <sz val="11"/>
      <name val="Times New Roman"/>
      <family val="1"/>
    </font>
    <font>
      <sz val="7"/>
      <name val="Helv"/>
      <family val="2"/>
    </font>
    <font>
      <b/>
      <sz val="10"/>
      <name val="MS Sans Serif"/>
      <family val="2"/>
    </font>
    <font>
      <b/>
      <sz val="8"/>
      <name val="Arial"/>
      <family val="2"/>
    </font>
    <font>
      <sz val="12"/>
      <name val="Tms Rmn"/>
      <family val="1"/>
    </font>
    <font>
      <sz val="10"/>
      <color indexed="9"/>
      <name val="Helv"/>
      <family val="2"/>
    </font>
    <font>
      <u/>
      <sz val="8"/>
      <color indexed="12"/>
      <name val="Times New Roman"/>
      <family val="1"/>
    </font>
    <font>
      <sz val="12"/>
      <name val="Helv"/>
      <family val="2"/>
    </font>
    <font>
      <sz val="12"/>
      <color indexed="9"/>
      <name val="Helv"/>
      <family val="2"/>
    </font>
    <font>
      <sz val="11"/>
      <name val="–¾’©"/>
      <family val="3"/>
    </font>
    <font>
      <sz val="7"/>
      <name val="Small Fonts"/>
      <family val="2"/>
    </font>
    <font>
      <sz val="10"/>
      <name val="Courier"/>
      <family val="3"/>
    </font>
    <font>
      <sz val="7"/>
      <color indexed="10"/>
      <name val="Helv"/>
      <family val="2"/>
    </font>
    <font>
      <sz val="8"/>
      <color indexed="16"/>
      <name val="Century Schoolbook"/>
      <family val="1"/>
    </font>
    <font>
      <b/>
      <i/>
      <sz val="10"/>
      <name val="Times New Roman"/>
      <family val="1"/>
    </font>
    <font>
      <b/>
      <sz val="12"/>
      <name val="MS Sans Serif"/>
      <family val="2"/>
    </font>
    <font>
      <sz val="12"/>
      <name val="MS Sans Serif"/>
      <family val="2"/>
    </font>
    <font>
      <b/>
      <sz val="9"/>
      <name val="Times New Roman"/>
      <family val="1"/>
    </font>
    <font>
      <sz val="11"/>
      <name val="明朝"/>
      <family val="1"/>
    </font>
    <font>
      <b/>
      <sz val="14"/>
      <name val="楷体"/>
      <family val="3"/>
      <charset val="134"/>
    </font>
    <font>
      <sz val="8"/>
      <name val="Century Schoolbook"/>
      <family val="1"/>
    </font>
    <font>
      <b/>
      <sz val="18"/>
      <color indexed="62"/>
      <name val="宋体"/>
      <family val="3"/>
      <charset val="134"/>
    </font>
    <font>
      <sz val="10"/>
      <name val="楷体"/>
      <family val="3"/>
      <charset val="134"/>
    </font>
    <font>
      <sz val="10"/>
      <color indexed="20"/>
      <name val="Times New Roman"/>
      <family val="1"/>
    </font>
    <font>
      <sz val="12"/>
      <color indexed="16"/>
      <name val="宋体"/>
      <family val="3"/>
      <charset val="134"/>
    </font>
    <font>
      <sz val="12"/>
      <name val="官帕眉"/>
      <family val="2"/>
    </font>
    <font>
      <sz val="10"/>
      <color indexed="17"/>
      <name val="宋体"/>
      <family val="3"/>
      <charset val="134"/>
    </font>
    <font>
      <sz val="10"/>
      <color indexed="17"/>
      <name val="Times New Roman"/>
      <family val="1"/>
    </font>
    <font>
      <sz val="12"/>
      <color indexed="17"/>
      <name val="宋体"/>
      <family val="3"/>
      <charset val="134"/>
    </font>
    <font>
      <u/>
      <sz val="12"/>
      <color indexed="36"/>
      <name val="宋体"/>
      <family val="3"/>
      <charset val="134"/>
    </font>
    <font>
      <sz val="11"/>
      <name val="宋体繁体"/>
      <family val="2"/>
    </font>
    <font>
      <sz val="10"/>
      <name val="Arial Narrow"/>
      <family val="2"/>
    </font>
    <font>
      <sz val="12"/>
      <color theme="1"/>
      <name val="宋体"/>
      <family val="3"/>
      <charset val="134"/>
      <scheme val="minor"/>
    </font>
    <font>
      <sz val="13"/>
      <name val="Tms Rmn"/>
      <family val="1"/>
    </font>
    <font>
      <sz val="12"/>
      <name val="楷体"/>
      <family val="3"/>
      <charset val="134"/>
    </font>
    <font>
      <b/>
      <sz val="10"/>
      <name val="Helv"/>
      <family val="2"/>
    </font>
    <font>
      <b/>
      <sz val="13"/>
      <name val="Tms Rmn"/>
      <family val="1"/>
    </font>
    <font>
      <b/>
      <sz val="12"/>
      <name val="Helv"/>
      <family val="2"/>
    </font>
    <font>
      <b/>
      <sz val="11"/>
      <name val="Helv"/>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4"/>
      <name val="柧挬"/>
      <family val="2"/>
    </font>
    <font>
      <sz val="11"/>
      <color indexed="26"/>
      <name val="宋体"/>
      <family val="3"/>
      <charset val="134"/>
    </font>
    <font>
      <sz val="11"/>
      <color indexed="38"/>
      <name val="宋体"/>
      <family val="3"/>
      <charset val="134"/>
    </font>
    <font>
      <sz val="11"/>
      <color indexed="21"/>
      <name val="宋体"/>
      <family val="3"/>
      <charset val="134"/>
    </font>
    <font>
      <sz val="10"/>
      <name val="奔覆眉"/>
      <family val="2"/>
    </font>
    <font>
      <sz val="12"/>
      <name val="柧挬"/>
      <family val="2"/>
    </font>
    <font>
      <sz val="12"/>
      <color indexed="8"/>
      <name val="新細明體"/>
      <family val="1"/>
      <charset val="136"/>
    </font>
    <font>
      <sz val="12"/>
      <color theme="1"/>
      <name val="新細明體"/>
      <family val="1"/>
    </font>
    <font>
      <sz val="11"/>
      <color indexed="8"/>
      <name val="Tahoma"/>
      <family val="2"/>
    </font>
    <font>
      <b/>
      <sz val="15"/>
      <color indexed="56"/>
      <name val="Tahoma"/>
      <family val="2"/>
    </font>
    <font>
      <b/>
      <sz val="13"/>
      <color indexed="56"/>
      <name val="Tahoma"/>
      <family val="2"/>
    </font>
    <font>
      <b/>
      <sz val="11"/>
      <color indexed="56"/>
      <name val="Tahoma"/>
      <family val="2"/>
    </font>
    <font>
      <sz val="11"/>
      <color indexed="17"/>
      <name val="Tahoma"/>
      <family val="2"/>
    </font>
    <font>
      <sz val="11"/>
      <color indexed="20"/>
      <name val="Tahoma"/>
      <family val="2"/>
    </font>
    <font>
      <sz val="11"/>
      <color indexed="60"/>
      <name val="Tahoma"/>
      <family val="2"/>
    </font>
    <font>
      <sz val="11"/>
      <color indexed="62"/>
      <name val="Tahoma"/>
      <family val="2"/>
    </font>
    <font>
      <b/>
      <sz val="11"/>
      <color indexed="63"/>
      <name val="Tahoma"/>
      <family val="2"/>
    </font>
    <font>
      <b/>
      <sz val="11"/>
      <color indexed="52"/>
      <name val="Tahoma"/>
      <family val="2"/>
    </font>
    <font>
      <sz val="11"/>
      <color indexed="52"/>
      <name val="Tahoma"/>
      <family val="2"/>
    </font>
    <font>
      <b/>
      <sz val="11"/>
      <color indexed="9"/>
      <name val="Tahoma"/>
      <family val="2"/>
    </font>
    <font>
      <sz val="11"/>
      <color indexed="10"/>
      <name val="Tahoma"/>
      <family val="2"/>
    </font>
    <font>
      <i/>
      <sz val="11"/>
      <color indexed="23"/>
      <name val="Tahoma"/>
      <family val="2"/>
    </font>
    <font>
      <b/>
      <sz val="11"/>
      <color indexed="8"/>
      <name val="Tahoma"/>
      <family val="2"/>
    </font>
    <font>
      <sz val="11"/>
      <color indexed="9"/>
      <name val="Tahoma"/>
      <family val="2"/>
    </font>
    <font>
      <sz val="9"/>
      <name val="宋体"/>
      <family val="2"/>
      <charset val="134"/>
      <scheme val="minor"/>
    </font>
    <font>
      <sz val="9"/>
      <color indexed="8"/>
      <name val="宋体"/>
      <family val="3"/>
      <charset val="134"/>
      <scheme val="minor"/>
    </font>
    <font>
      <sz val="10"/>
      <color theme="1"/>
      <name val="宋体"/>
      <family val="3"/>
      <charset val="134"/>
    </font>
    <font>
      <sz val="10"/>
      <color rgb="FFFF0000"/>
      <name val="宋体"/>
      <family val="3"/>
      <charset val="134"/>
    </font>
    <font>
      <sz val="9"/>
      <color theme="1"/>
      <name val="宋体"/>
      <family val="3"/>
      <charset val="134"/>
    </font>
    <font>
      <sz val="12"/>
      <color theme="1"/>
      <name val="宋体"/>
      <family val="3"/>
      <charset val="134"/>
    </font>
    <font>
      <sz val="12"/>
      <color rgb="FFFF0000"/>
      <name val="宋体"/>
      <family val="3"/>
      <charset val="134"/>
    </font>
    <font>
      <b/>
      <sz val="10"/>
      <color rgb="FF000000"/>
      <name val="宋体"/>
      <family val="3"/>
      <charset val="134"/>
    </font>
    <font>
      <b/>
      <sz val="10"/>
      <color theme="1"/>
      <name val="宋体"/>
      <family val="3"/>
      <charset val="134"/>
    </font>
    <font>
      <b/>
      <sz val="11"/>
      <color theme="1"/>
      <name val="宋体"/>
      <family val="3"/>
      <charset val="134"/>
    </font>
    <font>
      <sz val="12"/>
      <color theme="1"/>
      <name val="Times New Roman"/>
      <family val="1"/>
    </font>
    <font>
      <sz val="10"/>
      <color theme="1"/>
      <name val="Times New Roman"/>
      <family val="1"/>
    </font>
    <font>
      <sz val="9"/>
      <color indexed="81"/>
      <name val="宋体"/>
      <family val="3"/>
      <charset val="134"/>
    </font>
    <font>
      <sz val="11"/>
      <color indexed="8"/>
      <name val="Tahoma"/>
      <family val="2"/>
      <charset val="134"/>
    </font>
    <font>
      <sz val="11"/>
      <color indexed="9"/>
      <name val="Tahoma"/>
      <family val="2"/>
      <charset val="134"/>
    </font>
    <font>
      <b/>
      <sz val="15"/>
      <color indexed="56"/>
      <name val="Tahoma"/>
      <family val="2"/>
      <charset val="134"/>
    </font>
    <font>
      <b/>
      <sz val="13"/>
      <color indexed="56"/>
      <name val="Tahoma"/>
      <family val="2"/>
      <charset val="134"/>
    </font>
    <font>
      <b/>
      <sz val="11"/>
      <color indexed="56"/>
      <name val="Tahoma"/>
      <family val="2"/>
      <charset val="134"/>
    </font>
    <font>
      <sz val="11"/>
      <color indexed="20"/>
      <name val="Tahoma"/>
      <family val="2"/>
      <charset val="134"/>
    </font>
    <font>
      <sz val="11"/>
      <color indexed="17"/>
      <name val="Tahoma"/>
      <family val="2"/>
      <charset val="134"/>
    </font>
    <font>
      <b/>
      <sz val="11"/>
      <color indexed="8"/>
      <name val="Tahoma"/>
      <family val="2"/>
      <charset val="134"/>
    </font>
    <font>
      <b/>
      <sz val="11"/>
      <color indexed="52"/>
      <name val="Tahoma"/>
      <family val="2"/>
      <charset val="134"/>
    </font>
    <font>
      <b/>
      <sz val="11"/>
      <color indexed="9"/>
      <name val="Tahoma"/>
      <family val="2"/>
      <charset val="134"/>
    </font>
    <font>
      <i/>
      <sz val="11"/>
      <color indexed="23"/>
      <name val="Tahoma"/>
      <family val="2"/>
      <charset val="134"/>
    </font>
    <font>
      <sz val="11"/>
      <color indexed="10"/>
      <name val="Tahoma"/>
      <family val="2"/>
      <charset val="134"/>
    </font>
    <font>
      <sz val="11"/>
      <color indexed="52"/>
      <name val="Tahoma"/>
      <family val="2"/>
      <charset val="134"/>
    </font>
    <font>
      <sz val="11"/>
      <color indexed="60"/>
      <name val="Tahoma"/>
      <family val="2"/>
      <charset val="134"/>
    </font>
    <font>
      <b/>
      <sz val="11"/>
      <color indexed="63"/>
      <name val="Tahoma"/>
      <family val="2"/>
      <charset val="134"/>
    </font>
    <font>
      <sz val="11"/>
      <color indexed="62"/>
      <name val="Tahoma"/>
      <family val="2"/>
      <charset val="134"/>
    </font>
    <font>
      <sz val="11"/>
      <color theme="1"/>
      <name val="Tahoma"/>
      <family val="2"/>
    </font>
    <font>
      <sz val="10.5"/>
      <name val="Calibri"/>
      <family val="2"/>
    </font>
    <font>
      <sz val="9"/>
      <color indexed="81"/>
      <name val="Tahoma"/>
      <family val="2"/>
    </font>
    <font>
      <b/>
      <sz val="9"/>
      <color indexed="81"/>
      <name val="Tahoma"/>
      <family val="2"/>
    </font>
    <font>
      <sz val="14"/>
      <color indexed="8"/>
      <name val="宋体"/>
      <family val="3"/>
      <charset val="134"/>
    </font>
    <font>
      <sz val="13"/>
      <name val="宋体"/>
      <family val="3"/>
      <charset val="134"/>
    </font>
    <font>
      <b/>
      <sz val="16"/>
      <name val="宋体"/>
      <family val="3"/>
      <charset val="134"/>
    </font>
    <font>
      <b/>
      <sz val="13"/>
      <name val="宋体"/>
      <family val="3"/>
      <charset val="134"/>
    </font>
    <font>
      <b/>
      <sz val="13"/>
      <color indexed="8"/>
      <name val="宋体"/>
      <family val="3"/>
      <charset val="134"/>
    </font>
    <font>
      <sz val="13"/>
      <color indexed="8"/>
      <name val="宋体"/>
      <family val="3"/>
      <charset val="134"/>
    </font>
    <font>
      <sz val="12"/>
      <color rgb="FF000000"/>
      <name val="宋体"/>
      <family val="3"/>
      <charset val="134"/>
    </font>
    <font>
      <b/>
      <sz val="26"/>
      <name val="宋体"/>
      <family val="3"/>
      <charset val="134"/>
    </font>
    <font>
      <b/>
      <sz val="18"/>
      <color indexed="8"/>
      <name val="宋体"/>
      <family val="3"/>
      <charset val="134"/>
    </font>
    <font>
      <sz val="16"/>
      <name val="宋体"/>
      <family val="3"/>
      <charset val="134"/>
    </font>
    <font>
      <sz val="9"/>
      <name val="宋体"/>
      <family val="3"/>
      <charset val="134"/>
    </font>
    <font>
      <b/>
      <sz val="10"/>
      <color indexed="12"/>
      <name val="宋体"/>
      <family val="3"/>
      <charset val="134"/>
    </font>
    <font>
      <b/>
      <sz val="11"/>
      <name val="宋体"/>
      <family val="3"/>
      <charset val="134"/>
    </font>
    <font>
      <sz val="11"/>
      <name val="宋体"/>
      <family val="3"/>
      <charset val="134"/>
      <scheme val="minor"/>
    </font>
    <font>
      <b/>
      <sz val="20"/>
      <name val="宋体"/>
      <family val="3"/>
      <charset val="134"/>
    </font>
    <font>
      <sz val="18"/>
      <color indexed="8"/>
      <name val="宋体"/>
      <family val="3"/>
      <charset val="134"/>
    </font>
  </fonts>
  <fills count="8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13"/>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5"/>
        <bgColor indexed="64"/>
      </patternFill>
    </fill>
    <fill>
      <patternFill patternType="gray0625">
        <fgColor indexed="10"/>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15"/>
      </patternFill>
    </fill>
    <fill>
      <patternFill patternType="solid">
        <fgColor indexed="12"/>
      </patternFill>
    </fill>
    <fill>
      <patternFill patternType="solid">
        <fgColor indexed="9"/>
        <bgColor indexed="9"/>
      </patternFill>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13"/>
      </patternFill>
    </fill>
    <fill>
      <patternFill patternType="solid">
        <fgColor indexed="56"/>
      </patternFill>
    </fill>
    <fill>
      <patternFill patternType="solid">
        <fgColor indexed="18"/>
      </patternFill>
    </fill>
    <fill>
      <patternFill patternType="solid">
        <fgColor indexed="58"/>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7D7D7"/>
        <bgColor indexed="64"/>
      </patternFill>
    </fill>
    <fill>
      <patternFill patternType="solid">
        <fgColor rgb="FFDCDCDC"/>
        <bgColor indexed="64"/>
      </patternFill>
    </fill>
    <fill>
      <patternFill patternType="solid">
        <fgColor rgb="FFC5C5C5"/>
        <bgColor indexed="64"/>
      </patternFill>
    </fill>
  </fills>
  <borders count="7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086">
    <xf numFmtId="0" fontId="0" fillId="0" borderId="0">
      <alignment vertical="center"/>
    </xf>
    <xf numFmtId="0" fontId="47" fillId="0" borderId="0"/>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49" fillId="0" borderId="0" applyNumberFormat="0" applyFill="0" applyBorder="0" applyAlignment="0" applyProtection="0"/>
    <xf numFmtId="0" fontId="50" fillId="0" borderId="0" applyNumberFormat="0" applyFill="0" applyBorder="0" applyAlignment="0" applyProtection="0"/>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0" fontId="32" fillId="0" borderId="1" applyNumberFormat="0" applyFill="0" applyAlignment="0" applyProtection="0">
      <alignment vertical="center"/>
    </xf>
    <xf numFmtId="0" fontId="32" fillId="0" borderId="1"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 fillId="0" borderId="0"/>
    <xf numFmtId="0" fontId="3" fillId="0" borderId="0"/>
    <xf numFmtId="0" fontId="47"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52" fillId="0" borderId="0">
      <alignment vertical="center"/>
    </xf>
    <xf numFmtId="0" fontId="52" fillId="0" borderId="0">
      <alignment vertical="center"/>
    </xf>
    <xf numFmtId="0" fontId="52" fillId="0" borderId="0"/>
    <xf numFmtId="0" fontId="52" fillId="0" borderId="0"/>
    <xf numFmtId="0" fontId="34" fillId="0" borderId="0"/>
    <xf numFmtId="0" fontId="34" fillId="0" borderId="0"/>
    <xf numFmtId="0" fontId="34" fillId="0" borderId="0"/>
    <xf numFmtId="0" fontId="34" fillId="0" borderId="0"/>
    <xf numFmtId="0" fontId="34"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34" fillId="0" borderId="0">
      <alignment vertical="center"/>
    </xf>
    <xf numFmtId="0" fontId="52" fillId="0" borderId="0"/>
    <xf numFmtId="0" fontId="52" fillId="0" borderId="0"/>
    <xf numFmtId="0" fontId="52" fillId="0" borderId="0"/>
    <xf numFmtId="0" fontId="52" fillId="0" borderId="0"/>
    <xf numFmtId="0" fontId="34" fillId="0" borderId="0">
      <alignment vertical="center"/>
    </xf>
    <xf numFmtId="0" fontId="34" fillId="0" borderId="0">
      <alignment vertical="center"/>
    </xf>
    <xf numFmtId="0" fontId="52" fillId="0" borderId="0"/>
    <xf numFmtId="0" fontId="52" fillId="0" borderId="0"/>
    <xf numFmtId="0" fontId="52" fillId="0" borderId="0"/>
    <xf numFmtId="0" fontId="52" fillId="0" borderId="0"/>
    <xf numFmtId="0" fontId="34" fillId="0" borderId="0">
      <alignment vertical="center"/>
    </xf>
    <xf numFmtId="0" fontId="52" fillId="0" borderId="0"/>
    <xf numFmtId="0" fontId="52" fillId="0" borderId="0"/>
    <xf numFmtId="0" fontId="52" fillId="0" borderId="0"/>
    <xf numFmtId="0" fontId="52" fillId="0" borderId="0"/>
    <xf numFmtId="0" fontId="34" fillId="0" borderId="0">
      <alignment vertical="center"/>
    </xf>
    <xf numFmtId="0" fontId="52" fillId="0" borderId="0">
      <alignment vertical="center"/>
    </xf>
    <xf numFmtId="0" fontId="52" fillId="0" borderId="0"/>
    <xf numFmtId="0" fontId="52" fillId="0" borderId="0"/>
    <xf numFmtId="0" fontId="52" fillId="0" borderId="0">
      <alignment vertical="center"/>
    </xf>
    <xf numFmtId="0" fontId="34" fillId="0" borderId="0"/>
    <xf numFmtId="0" fontId="34" fillId="0" borderId="0"/>
    <xf numFmtId="0" fontId="52" fillId="0" borderId="0">
      <alignment vertical="center"/>
    </xf>
    <xf numFmtId="0" fontId="52" fillId="0" borderId="0"/>
    <xf numFmtId="0" fontId="52" fillId="0" borderId="0"/>
    <xf numFmtId="0" fontId="52" fillId="0" borderId="0">
      <alignment vertical="center"/>
    </xf>
    <xf numFmtId="0" fontId="3" fillId="0" borderId="0"/>
    <xf numFmtId="0" fontId="3" fillId="0" borderId="0"/>
    <xf numFmtId="0" fontId="3" fillId="0" borderId="0"/>
    <xf numFmtId="0" fontId="3" fillId="0" borderId="0"/>
    <xf numFmtId="0" fontId="52" fillId="0" borderId="0"/>
    <xf numFmtId="0" fontId="52" fillId="0" borderId="0">
      <alignment vertical="center"/>
    </xf>
    <xf numFmtId="0" fontId="31" fillId="0" borderId="0">
      <alignment vertical="center"/>
    </xf>
    <xf numFmtId="0" fontId="52" fillId="0" borderId="0">
      <alignment vertical="center"/>
    </xf>
    <xf numFmtId="0" fontId="52" fillId="0" borderId="0">
      <alignment vertical="center"/>
    </xf>
    <xf numFmtId="0" fontId="52" fillId="0" borderId="0"/>
    <xf numFmtId="0" fontId="52" fillId="0" borderId="0"/>
    <xf numFmtId="0" fontId="52"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0" fillId="0" borderId="4" applyNumberFormat="0" applyFill="0" applyAlignment="0" applyProtection="0">
      <alignment vertical="center"/>
    </xf>
    <xf numFmtId="0" fontId="30" fillId="0" borderId="4" applyNumberFormat="0" applyFill="0" applyAlignment="0" applyProtection="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0" fontId="44" fillId="14" borderId="5" applyNumberFormat="0" applyAlignment="0" applyProtection="0">
      <alignment vertical="center"/>
    </xf>
    <xf numFmtId="0" fontId="44" fillId="14" borderId="5" applyNumberFormat="0" applyAlignment="0" applyProtection="0">
      <alignment vertical="center"/>
    </xf>
    <xf numFmtId="0" fontId="37" fillId="21" borderId="6" applyNumberFormat="0" applyAlignment="0" applyProtection="0">
      <alignment vertical="center"/>
    </xf>
    <xf numFmtId="0" fontId="37" fillId="21" borderId="6"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7" applyNumberFormat="0" applyFill="0" applyAlignment="0" applyProtection="0">
      <alignment vertical="center"/>
    </xf>
    <xf numFmtId="0" fontId="48" fillId="0" borderId="7" applyNumberFormat="0" applyFill="0" applyAlignment="0" applyProtection="0">
      <alignment vertical="center"/>
    </xf>
    <xf numFmtId="0" fontId="12" fillId="0" borderId="0"/>
    <xf numFmtId="41"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alignment vertical="center"/>
    </xf>
    <xf numFmtId="41" fontId="52" fillId="0" borderId="0" applyFont="0" applyFill="0" applyBorder="0" applyAlignment="0" applyProtection="0">
      <alignment vertical="center"/>
    </xf>
    <xf numFmtId="41" fontId="52" fillId="0" borderId="0" applyFont="0" applyFill="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1" fillId="14" borderId="8" applyNumberFormat="0" applyAlignment="0" applyProtection="0">
      <alignment vertical="center"/>
    </xf>
    <xf numFmtId="0" fontId="41" fillId="14" borderId="8" applyNumberFormat="0" applyAlignment="0" applyProtection="0">
      <alignment vertical="center"/>
    </xf>
    <xf numFmtId="0" fontId="36" fillId="7" borderId="5" applyNumberFormat="0" applyAlignment="0" applyProtection="0">
      <alignment vertical="center"/>
    </xf>
    <xf numFmtId="0" fontId="36" fillId="7" borderId="5"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7" fillId="0" borderId="0"/>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38" fontId="52" fillId="0" borderId="0" applyFont="0" applyFill="0" applyBorder="0" applyAlignment="0" applyProtection="0"/>
    <xf numFmtId="4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1" fillId="0" borderId="0"/>
    <xf numFmtId="0" fontId="2" fillId="0" borderId="0">
      <alignment vertical="center"/>
    </xf>
    <xf numFmtId="0" fontId="3" fillId="0" borderId="0"/>
    <xf numFmtId="0" fontId="29" fillId="0" borderId="0"/>
    <xf numFmtId="0" fontId="52" fillId="0" borderId="0"/>
    <xf numFmtId="0" fontId="52" fillId="0" borderId="0"/>
    <xf numFmtId="0" fontId="31" fillId="26" borderId="0" applyNumberFormat="0" applyBorder="0" applyAlignment="0" applyProtection="0">
      <alignment vertical="center"/>
    </xf>
    <xf numFmtId="0" fontId="31" fillId="28"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27"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7" borderId="0" applyNumberFormat="0" applyBorder="0" applyAlignment="0" applyProtection="0">
      <alignment vertical="center"/>
    </xf>
    <xf numFmtId="0" fontId="31" fillId="31" borderId="0" applyNumberFormat="0" applyBorder="0" applyAlignment="0" applyProtection="0">
      <alignment vertical="center"/>
    </xf>
    <xf numFmtId="0" fontId="31" fillId="34" borderId="0" applyNumberFormat="0" applyBorder="0" applyAlignment="0" applyProtection="0">
      <alignment vertical="center"/>
    </xf>
    <xf numFmtId="0" fontId="31" fillId="38" borderId="0" applyNumberFormat="0" applyBorder="0" applyAlignment="0" applyProtection="0">
      <alignment vertical="center"/>
    </xf>
    <xf numFmtId="0" fontId="33" fillId="40" borderId="0" applyNumberFormat="0" applyBorder="0" applyAlignment="0" applyProtection="0">
      <alignment vertical="center"/>
    </xf>
    <xf numFmtId="0" fontId="33" fillId="35" borderId="0" applyNumberFormat="0" applyBorder="0" applyAlignment="0" applyProtection="0">
      <alignment vertical="center"/>
    </xf>
    <xf numFmtId="0" fontId="33" fillId="37" borderId="0" applyNumberFormat="0" applyBorder="0" applyAlignment="0" applyProtection="0">
      <alignment vertical="center"/>
    </xf>
    <xf numFmtId="0" fontId="33" fillId="41" borderId="0" applyNumberFormat="0" applyBorder="0" applyAlignment="0" applyProtection="0">
      <alignment vertical="center"/>
    </xf>
    <xf numFmtId="0" fontId="33" fillId="39" borderId="0" applyNumberFormat="0" applyBorder="0" applyAlignment="0" applyProtection="0">
      <alignment vertical="center"/>
    </xf>
    <xf numFmtId="0" fontId="33" fillId="42" borderId="0" applyNumberFormat="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38" fontId="60" fillId="14" borderId="0" applyNumberFormat="0" applyBorder="0" applyAlignment="0" applyProtection="0"/>
    <xf numFmtId="0" fontId="58" fillId="0" borderId="26" applyNumberFormat="0" applyAlignment="0" applyProtection="0">
      <alignment horizontal="left" vertical="center"/>
    </xf>
    <xf numFmtId="0" fontId="58" fillId="0" borderId="14">
      <alignment horizontal="left" vertical="center"/>
    </xf>
    <xf numFmtId="10" fontId="60" fillId="9" borderId="10" applyNumberFormat="0" applyBorder="0" applyAlignment="0" applyProtection="0"/>
    <xf numFmtId="185" fontId="52" fillId="0" borderId="0"/>
    <xf numFmtId="185" fontId="52" fillId="0" borderId="0"/>
    <xf numFmtId="185" fontId="52" fillId="0" borderId="0"/>
    <xf numFmtId="186" fontId="61" fillId="0" borderId="0"/>
    <xf numFmtId="10" fontId="47" fillId="0" borderId="0" applyFont="0" applyFill="0" applyBorder="0" applyAlignment="0" applyProtection="0"/>
    <xf numFmtId="9" fontId="52" fillId="0" borderId="0" applyFont="0" applyFill="0" applyBorder="0" applyAlignment="0" applyProtection="0">
      <alignment vertical="center"/>
    </xf>
    <xf numFmtId="187" fontId="47" fillId="0" borderId="0" applyFont="0" applyFill="0" applyBorder="0" applyAlignment="0" applyProtection="0"/>
    <xf numFmtId="188" fontId="47" fillId="0" borderId="0" applyFont="0" applyFill="0" applyBorder="0" applyAlignment="0" applyProtection="0"/>
    <xf numFmtId="189" fontId="52" fillId="0" borderId="0" applyFont="0" applyFill="0" applyBorder="0" applyAlignment="0" applyProtection="0"/>
    <xf numFmtId="190" fontId="52" fillId="0" borderId="0" applyFont="0" applyFill="0" applyBorder="0" applyAlignment="0" applyProtection="0"/>
    <xf numFmtId="0" fontId="35" fillId="28" borderId="0" applyNumberFormat="0" applyBorder="0" applyAlignment="0" applyProtection="0">
      <alignment vertical="center"/>
    </xf>
    <xf numFmtId="0" fontId="3" fillId="0" borderId="0"/>
    <xf numFmtId="0" fontId="52" fillId="0" borderId="0"/>
    <xf numFmtId="0" fontId="3" fillId="0" borderId="0"/>
    <xf numFmtId="0" fontId="3" fillId="0" borderId="0"/>
    <xf numFmtId="0" fontId="3" fillId="0" borderId="0"/>
    <xf numFmtId="0" fontId="52" fillId="0" borderId="0">
      <alignment vertical="center"/>
    </xf>
    <xf numFmtId="0" fontId="52" fillId="0" borderId="0">
      <alignment vertical="center"/>
    </xf>
    <xf numFmtId="0" fontId="31" fillId="0" borderId="0">
      <alignment vertical="center"/>
    </xf>
    <xf numFmtId="0" fontId="7" fillId="0" borderId="0"/>
    <xf numFmtId="0" fontId="65" fillId="0" borderId="0" applyNumberFormat="0" applyFill="0" applyBorder="0" applyAlignment="0" applyProtection="0">
      <alignment vertical="top"/>
      <protection locked="0"/>
    </xf>
    <xf numFmtId="0" fontId="7" fillId="0" borderId="27">
      <alignment horizontal="center" vertical="center"/>
    </xf>
    <xf numFmtId="0" fontId="7" fillId="0" borderId="27">
      <alignment horizontal="justify" vertical="center"/>
    </xf>
    <xf numFmtId="43" fontId="64" fillId="0" borderId="27">
      <alignment horizontal="right" vertical="center"/>
    </xf>
    <xf numFmtId="10" fontId="64" fillId="0" borderId="27">
      <alignment horizontal="center" vertical="center"/>
    </xf>
    <xf numFmtId="0" fontId="40" fillId="30" borderId="0" applyNumberFormat="0" applyBorder="0" applyAlignment="0" applyProtection="0">
      <alignment vertical="center"/>
    </xf>
    <xf numFmtId="191" fontId="62" fillId="0" borderId="0" applyFont="0" applyFill="0" applyBorder="0" applyAlignment="0" applyProtection="0"/>
    <xf numFmtId="192" fontId="62" fillId="0" borderId="0" applyFont="0" applyFill="0" applyBorder="0" applyAlignment="0" applyProtection="0"/>
    <xf numFmtId="0" fontId="44" fillId="33" borderId="5" applyNumberFormat="0" applyAlignment="0" applyProtection="0">
      <alignment vertical="center"/>
    </xf>
    <xf numFmtId="0" fontId="37" fillId="43" borderId="6" applyNumberFormat="0" applyAlignment="0" applyProtection="0">
      <alignment vertical="center"/>
    </xf>
    <xf numFmtId="43" fontId="31" fillId="0" borderId="0" applyFont="0" applyFill="0" applyBorder="0" applyAlignment="0" applyProtection="0">
      <alignment vertical="center"/>
    </xf>
    <xf numFmtId="43" fontId="3"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xf numFmtId="178" fontId="52" fillId="0" borderId="0" applyFont="0" applyFill="0" applyBorder="0" applyAlignment="0" applyProtection="0"/>
    <xf numFmtId="41" fontId="52" fillId="0" borderId="0" applyFont="0" applyFill="0" applyBorder="0" applyAlignment="0" applyProtection="0">
      <alignment vertical="center"/>
    </xf>
    <xf numFmtId="0" fontId="33" fillId="44" borderId="0" applyNumberFormat="0" applyBorder="0" applyAlignment="0" applyProtection="0">
      <alignment vertical="center"/>
    </xf>
    <xf numFmtId="0" fontId="33" fillId="45" borderId="0" applyNumberFormat="0" applyBorder="0" applyAlignment="0" applyProtection="0">
      <alignment vertical="center"/>
    </xf>
    <xf numFmtId="0" fontId="33" fillId="46" borderId="0" applyNumberFormat="0" applyBorder="0" applyAlignment="0" applyProtection="0">
      <alignment vertical="center"/>
    </xf>
    <xf numFmtId="0" fontId="33" fillId="41" borderId="0" applyNumberFormat="0" applyBorder="0" applyAlignment="0" applyProtection="0">
      <alignment vertical="center"/>
    </xf>
    <xf numFmtId="0" fontId="33" fillId="39" borderId="0" applyNumberFormat="0" applyBorder="0" applyAlignment="0" applyProtection="0">
      <alignment vertical="center"/>
    </xf>
    <xf numFmtId="0" fontId="33" fillId="47" borderId="0" applyNumberFormat="0" applyBorder="0" applyAlignment="0" applyProtection="0">
      <alignment vertical="center"/>
    </xf>
    <xf numFmtId="43" fontId="64" fillId="0" borderId="0">
      <alignment horizontal="right" vertical="center" shrinkToFit="1"/>
      <protection hidden="1"/>
    </xf>
    <xf numFmtId="0" fontId="46" fillId="36" borderId="0" applyNumberFormat="0" applyBorder="0" applyAlignment="0" applyProtection="0">
      <alignment vertical="center"/>
    </xf>
    <xf numFmtId="0" fontId="41" fillId="33" borderId="8" applyNumberFormat="0" applyAlignment="0" applyProtection="0">
      <alignment vertical="center"/>
    </xf>
    <xf numFmtId="0" fontId="36" fillId="27" borderId="5" applyNumberFormat="0" applyAlignment="0" applyProtection="0">
      <alignment vertical="center"/>
    </xf>
    <xf numFmtId="0" fontId="63" fillId="0" borderId="0"/>
    <xf numFmtId="183" fontId="69" fillId="0" borderId="0">
      <protection hidden="1"/>
    </xf>
    <xf numFmtId="183" fontId="70" fillId="0" borderId="0">
      <protection hidden="1"/>
    </xf>
    <xf numFmtId="183" fontId="71" fillId="0" borderId="0">
      <protection hidden="1"/>
    </xf>
    <xf numFmtId="0" fontId="52" fillId="29" borderId="9" applyNumberFormat="0" applyFont="0" applyAlignment="0" applyProtection="0">
      <alignment vertical="center"/>
    </xf>
    <xf numFmtId="0" fontId="52" fillId="29" borderId="9" applyNumberFormat="0" applyFont="0" applyAlignment="0" applyProtection="0">
      <alignment vertical="center"/>
    </xf>
    <xf numFmtId="178" fontId="47" fillId="0" borderId="10" applyNumberFormat="0"/>
    <xf numFmtId="0" fontId="72" fillId="0" borderId="0" applyFont="0" applyFill="0" applyBorder="0" applyAlignment="0" applyProtection="0"/>
    <xf numFmtId="0" fontId="72" fillId="0" borderId="0" applyFont="0" applyFill="0" applyBorder="0" applyAlignment="0" applyProtection="0"/>
    <xf numFmtId="0" fontId="73" fillId="0" borderId="0"/>
    <xf numFmtId="49" fontId="12" fillId="0" borderId="0" applyProtection="0">
      <alignment horizontal="left"/>
    </xf>
    <xf numFmtId="0" fontId="29" fillId="0" borderId="0" applyNumberFormat="0" applyFill="0" applyBorder="0" applyAlignment="0" applyProtection="0"/>
    <xf numFmtId="0" fontId="29" fillId="0" borderId="0"/>
    <xf numFmtId="0" fontId="47" fillId="0" borderId="0"/>
    <xf numFmtId="0" fontId="74" fillId="0" borderId="0">
      <protection locked="0"/>
    </xf>
    <xf numFmtId="0" fontId="74" fillId="0" borderId="0">
      <protection locked="0"/>
    </xf>
    <xf numFmtId="0" fontId="29" fillId="0" borderId="0"/>
    <xf numFmtId="0" fontId="47" fillId="0" borderId="0"/>
    <xf numFmtId="0" fontId="29" fillId="0" borderId="0"/>
    <xf numFmtId="0" fontId="29" fillId="0" borderId="0"/>
    <xf numFmtId="0" fontId="74" fillId="0" borderId="0">
      <protection locked="0"/>
    </xf>
    <xf numFmtId="0" fontId="29" fillId="0" borderId="0" applyNumberFormat="0" applyFill="0" applyBorder="0" applyAlignment="0" applyProtection="0"/>
    <xf numFmtId="0" fontId="74" fillId="0" borderId="0"/>
    <xf numFmtId="0" fontId="29" fillId="0" borderId="0" applyNumberFormat="0" applyFill="0" applyBorder="0" applyAlignment="0" applyProtection="0"/>
    <xf numFmtId="0" fontId="74" fillId="0" borderId="0">
      <protection locked="0"/>
    </xf>
    <xf numFmtId="0" fontId="74" fillId="0" borderId="0"/>
    <xf numFmtId="194" fontId="12" fillId="0" borderId="0" applyFill="0" applyBorder="0" applyProtection="0">
      <alignment horizontal="right"/>
    </xf>
    <xf numFmtId="195" fontId="12" fillId="0" borderId="0" applyFill="0" applyBorder="0" applyProtection="0">
      <alignment horizontal="right"/>
    </xf>
    <xf numFmtId="196" fontId="75" fillId="0" borderId="0" applyFill="0" applyBorder="0" applyProtection="0">
      <alignment horizontal="center"/>
    </xf>
    <xf numFmtId="197" fontId="75" fillId="0" borderId="0" applyFill="0" applyBorder="0" applyProtection="0">
      <alignment horizontal="center"/>
    </xf>
    <xf numFmtId="198" fontId="76" fillId="0" borderId="0" applyFill="0" applyBorder="0" applyProtection="0">
      <alignment horizontal="right"/>
    </xf>
    <xf numFmtId="199" fontId="12" fillId="0" borderId="0" applyFill="0" applyBorder="0" applyProtection="0">
      <alignment horizontal="right"/>
    </xf>
    <xf numFmtId="200" fontId="12" fillId="0" borderId="0" applyFill="0" applyBorder="0" applyProtection="0">
      <alignment horizontal="right"/>
    </xf>
    <xf numFmtId="201" fontId="12" fillId="0" borderId="0" applyFill="0" applyBorder="0" applyProtection="0">
      <alignment horizontal="right"/>
    </xf>
    <xf numFmtId="202" fontId="12" fillId="0" borderId="0" applyFill="0" applyBorder="0" applyProtection="0">
      <alignment horizontal="right"/>
    </xf>
    <xf numFmtId="0" fontId="52" fillId="0" borderId="0" applyNumberFormat="0" applyFill="0" applyBorder="0" applyAlignment="0" applyProtection="0"/>
    <xf numFmtId="0" fontId="77" fillId="0" borderId="0" applyNumberFormat="0" applyFill="0" applyBorder="0" applyAlignment="0" applyProtection="0">
      <alignment vertical="top"/>
      <protection locked="0"/>
    </xf>
    <xf numFmtId="0" fontId="74" fillId="0" borderId="0">
      <protection locked="0"/>
    </xf>
    <xf numFmtId="0" fontId="78" fillId="0" borderId="10">
      <alignment horizontal="center"/>
    </xf>
    <xf numFmtId="0" fontId="79" fillId="0" borderId="0"/>
    <xf numFmtId="0" fontId="79" fillId="0" borderId="20" applyFill="0">
      <alignment horizontal="center"/>
      <protection locked="0"/>
    </xf>
    <xf numFmtId="0" fontId="78" fillId="0" borderId="0" applyFill="0">
      <alignment horizontal="center"/>
      <protection locked="0"/>
    </xf>
    <xf numFmtId="0" fontId="78" fillId="48" borderId="0"/>
    <xf numFmtId="0" fontId="78" fillId="0" borderId="0">
      <protection locked="0"/>
    </xf>
    <xf numFmtId="0" fontId="78" fillId="0" borderId="0"/>
    <xf numFmtId="203" fontId="78" fillId="0" borderId="0"/>
    <xf numFmtId="204" fontId="78" fillId="0" borderId="0"/>
    <xf numFmtId="0" fontId="79" fillId="49" borderId="0">
      <alignment horizontal="right"/>
    </xf>
    <xf numFmtId="0" fontId="78" fillId="0" borderId="0"/>
    <xf numFmtId="0" fontId="80" fillId="50"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80" fillId="52" borderId="0" applyNumberFormat="0" applyBorder="0" applyAlignment="0" applyProtection="0"/>
    <xf numFmtId="0" fontId="80" fillId="53"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80" fillId="56" borderId="0" applyNumberFormat="0" applyBorder="0" applyAlignment="0" applyProtection="0"/>
    <xf numFmtId="0" fontId="80" fillId="56" borderId="0" applyNumberFormat="0" applyBorder="0" applyAlignment="0" applyProtection="0"/>
    <xf numFmtId="0" fontId="23" fillId="54" borderId="0" applyNumberFormat="0" applyBorder="0" applyAlignment="0" applyProtection="0"/>
    <xf numFmtId="0" fontId="23" fillId="57" borderId="0" applyNumberFormat="0" applyBorder="0" applyAlignment="0" applyProtection="0"/>
    <xf numFmtId="0" fontId="80" fillId="55" borderId="0" applyNumberFormat="0" applyBorder="0" applyAlignment="0" applyProtection="0"/>
    <xf numFmtId="0" fontId="23" fillId="57" borderId="0" applyNumberFormat="0" applyBorder="0" applyAlignment="0" applyProtection="0"/>
    <xf numFmtId="0" fontId="80" fillId="50" borderId="0" applyNumberFormat="0" applyBorder="0" applyAlignment="0" applyProtection="0"/>
    <xf numFmtId="0" fontId="23" fillId="51" borderId="0" applyNumberFormat="0" applyBorder="0" applyAlignment="0" applyProtection="0"/>
    <xf numFmtId="0" fontId="23" fillId="55" borderId="0" applyNumberFormat="0" applyBorder="0" applyAlignment="0" applyProtection="0"/>
    <xf numFmtId="0" fontId="80" fillId="55" borderId="0" applyNumberFormat="0" applyBorder="0" applyAlignment="0" applyProtection="0"/>
    <xf numFmtId="0" fontId="23" fillId="55" borderId="0" applyNumberFormat="0" applyBorder="0" applyAlignment="0" applyProtection="0"/>
    <xf numFmtId="0" fontId="80" fillId="58" borderId="0" applyNumberFormat="0" applyBorder="0" applyAlignment="0" applyProtection="0"/>
    <xf numFmtId="0" fontId="23" fillId="59" borderId="0" applyNumberFormat="0" applyBorder="0" applyAlignment="0" applyProtection="0"/>
    <xf numFmtId="0" fontId="23" fillId="51" borderId="0" applyNumberFormat="0" applyBorder="0" applyAlignment="0" applyProtection="0"/>
    <xf numFmtId="0" fontId="80" fillId="52" borderId="0" applyNumberFormat="0" applyBorder="0" applyAlignment="0" applyProtection="0"/>
    <xf numFmtId="0" fontId="23" fillId="51" borderId="0" applyNumberFormat="0" applyBorder="0" applyAlignment="0" applyProtection="0"/>
    <xf numFmtId="0" fontId="80" fillId="60" borderId="0" applyNumberFormat="0" applyBorder="0" applyAlignment="0" applyProtection="0"/>
    <xf numFmtId="0" fontId="23" fillId="54" borderId="0" applyNumberFormat="0" applyBorder="0" applyAlignment="0" applyProtection="0"/>
    <xf numFmtId="0" fontId="23" fillId="61" borderId="0" applyNumberFormat="0" applyBorder="0" applyAlignment="0" applyProtection="0"/>
    <xf numFmtId="0" fontId="80" fillId="61" borderId="0" applyNumberFormat="0" applyBorder="0" applyAlignment="0" applyProtection="0"/>
    <xf numFmtId="0" fontId="23" fillId="61" borderId="0" applyNumberFormat="0" applyBorder="0" applyAlignment="0" applyProtection="0"/>
    <xf numFmtId="205" fontId="81" fillId="0" borderId="0"/>
    <xf numFmtId="0" fontId="59" fillId="0" borderId="0" applyAlignment="0"/>
    <xf numFmtId="0" fontId="67" fillId="0" borderId="0">
      <alignment horizontal="center" wrapText="1"/>
      <protection locked="0"/>
    </xf>
    <xf numFmtId="3" fontId="82" fillId="0" borderId="0"/>
    <xf numFmtId="206" fontId="83" fillId="0" borderId="25" applyAlignment="0" applyProtection="0"/>
    <xf numFmtId="41" fontId="47" fillId="0" borderId="0" applyFont="0" applyFill="0" applyBorder="0" applyAlignment="0" applyProtection="0"/>
    <xf numFmtId="43" fontId="47" fillId="0" borderId="0" applyFont="0" applyFill="0" applyBorder="0" applyAlignment="0" applyProtection="0"/>
    <xf numFmtId="0" fontId="74" fillId="0" borderId="0" applyFill="0" applyBorder="0" applyAlignment="0"/>
    <xf numFmtId="207" fontId="74" fillId="0" borderId="0" applyFill="0" applyBorder="0" applyAlignment="0"/>
    <xf numFmtId="208" fontId="74" fillId="0" borderId="0" applyFill="0" applyBorder="0" applyAlignment="0"/>
    <xf numFmtId="209" fontId="47" fillId="0" borderId="0" applyFill="0" applyBorder="0" applyAlignment="0"/>
    <xf numFmtId="210" fontId="47" fillId="0" borderId="0" applyFill="0" applyBorder="0" applyAlignment="0"/>
    <xf numFmtId="211" fontId="74" fillId="0" borderId="0" applyFill="0" applyBorder="0" applyAlignment="0"/>
    <xf numFmtId="212" fontId="74" fillId="0" borderId="0" applyFill="0" applyBorder="0" applyAlignment="0"/>
    <xf numFmtId="207" fontId="74" fillId="0" borderId="0" applyFill="0" applyBorder="0" applyAlignment="0"/>
    <xf numFmtId="0" fontId="84" fillId="0" borderId="11">
      <alignment horizontal="center"/>
    </xf>
    <xf numFmtId="213" fontId="47" fillId="0" borderId="0"/>
    <xf numFmtId="213" fontId="47" fillId="0" borderId="0"/>
    <xf numFmtId="213" fontId="47" fillId="0" borderId="0"/>
    <xf numFmtId="213" fontId="47" fillId="0" borderId="0"/>
    <xf numFmtId="213" fontId="47" fillId="0" borderId="0"/>
    <xf numFmtId="213" fontId="47" fillId="0" borderId="0"/>
    <xf numFmtId="213" fontId="47" fillId="0" borderId="0"/>
    <xf numFmtId="213" fontId="47" fillId="0" borderId="0"/>
    <xf numFmtId="211" fontId="74"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214" fontId="12" fillId="0" borderId="0"/>
    <xf numFmtId="207" fontId="74" fillId="0" borderId="0" applyFont="0" applyFill="0" applyBorder="0" applyAlignment="0" applyProtection="0"/>
    <xf numFmtId="216" fontId="47" fillId="0" borderId="0" applyFont="0" applyFill="0" applyBorder="0" applyAlignment="0" applyProtection="0"/>
    <xf numFmtId="217" fontId="12" fillId="0" borderId="0"/>
    <xf numFmtId="218" fontId="47" fillId="0" borderId="0">
      <protection locked="0"/>
    </xf>
    <xf numFmtId="14" fontId="66" fillId="0" borderId="0" applyFill="0" applyBorder="0" applyAlignment="0"/>
    <xf numFmtId="0" fontId="59" fillId="0" borderId="0" applyFont="0" applyFill="0" applyBorder="0" applyAlignment="0" applyProtection="0"/>
    <xf numFmtId="219" fontId="47" fillId="0" borderId="0" applyFont="0" applyFill="0" applyBorder="0" applyAlignment="0" applyProtection="0"/>
    <xf numFmtId="220" fontId="47" fillId="0" borderId="0" applyFont="0" applyFill="0" applyBorder="0" applyAlignment="0" applyProtection="0"/>
    <xf numFmtId="221" fontId="12" fillId="0" borderId="0"/>
    <xf numFmtId="0" fontId="85" fillId="0" borderId="0" applyNumberFormat="0" applyFill="0" applyBorder="0" applyAlignment="0" applyProtection="0"/>
    <xf numFmtId="211" fontId="74" fillId="0" borderId="0" applyFill="0" applyBorder="0" applyAlignment="0"/>
    <xf numFmtId="207" fontId="74" fillId="0" borderId="0" applyFill="0" applyBorder="0" applyAlignment="0"/>
    <xf numFmtId="211" fontId="74" fillId="0" borderId="0" applyFill="0" applyBorder="0" applyAlignment="0"/>
    <xf numFmtId="212" fontId="74" fillId="0" borderId="0" applyFill="0" applyBorder="0" applyAlignment="0"/>
    <xf numFmtId="207" fontId="74" fillId="0" borderId="0" applyFill="0" applyBorder="0" applyAlignment="0"/>
    <xf numFmtId="0" fontId="10" fillId="0" borderId="0">
      <alignment horizontal="left"/>
    </xf>
    <xf numFmtId="0" fontId="60" fillId="25" borderId="10"/>
    <xf numFmtId="222" fontId="12" fillId="0" borderId="0" applyFont="0" applyFill="0" applyBorder="0" applyAlignment="0" applyProtection="0"/>
    <xf numFmtId="218" fontId="47" fillId="0" borderId="0">
      <protection locked="0"/>
    </xf>
    <xf numFmtId="218" fontId="47" fillId="0" borderId="0">
      <protection locked="0"/>
    </xf>
    <xf numFmtId="218" fontId="47" fillId="0" borderId="0">
      <protection locked="0"/>
    </xf>
    <xf numFmtId="218" fontId="47" fillId="0" borderId="0">
      <protection locked="0"/>
    </xf>
    <xf numFmtId="218" fontId="47" fillId="0" borderId="0">
      <protection locked="0"/>
    </xf>
    <xf numFmtId="218" fontId="47" fillId="0" borderId="0">
      <protection locked="0"/>
    </xf>
    <xf numFmtId="218" fontId="47" fillId="0" borderId="0">
      <protection locked="0"/>
    </xf>
    <xf numFmtId="218" fontId="47" fillId="0" borderId="0">
      <protection locked="0"/>
    </xf>
    <xf numFmtId="218" fontId="47" fillId="0" borderId="0">
      <protection locked="0"/>
    </xf>
    <xf numFmtId="218" fontId="47" fillId="0" borderId="0">
      <protection locked="0"/>
    </xf>
    <xf numFmtId="0" fontId="86" fillId="0" borderId="12">
      <alignment vertical="top"/>
      <protection hidden="1"/>
    </xf>
    <xf numFmtId="0" fontId="87" fillId="0" borderId="0" applyNumberFormat="0" applyFill="0" applyBorder="0" applyAlignment="0" applyProtection="0">
      <alignment vertical="top"/>
      <protection locked="0"/>
    </xf>
    <xf numFmtId="207" fontId="88" fillId="62" borderId="0"/>
    <xf numFmtId="211" fontId="74" fillId="0" borderId="0" applyFill="0" applyBorder="0" applyAlignment="0"/>
    <xf numFmtId="207" fontId="74" fillId="0" borderId="0" applyFill="0" applyBorder="0" applyAlignment="0"/>
    <xf numFmtId="211" fontId="74" fillId="0" borderId="0" applyFill="0" applyBorder="0" applyAlignment="0"/>
    <xf numFmtId="212" fontId="74" fillId="0" borderId="0" applyFill="0" applyBorder="0" applyAlignment="0"/>
    <xf numFmtId="207" fontId="74" fillId="0" borderId="0" applyFill="0" applyBorder="0" applyAlignment="0"/>
    <xf numFmtId="207" fontId="89" fillId="63" borderId="0"/>
    <xf numFmtId="38" fontId="34" fillId="0" borderId="0" applyFont="0" applyFill="0" applyBorder="0" applyAlignment="0" applyProtection="0"/>
    <xf numFmtId="40" fontId="34" fillId="0" borderId="0" applyFont="0" applyFill="0" applyBorder="0" applyAlignment="0" applyProtection="0"/>
    <xf numFmtId="223" fontId="90" fillId="0" borderId="0" applyFont="0" applyFill="0" applyBorder="0" applyAlignment="0" applyProtection="0"/>
    <xf numFmtId="224" fontId="90" fillId="0" borderId="0" applyFont="0" applyFill="0" applyBorder="0" applyAlignment="0" applyProtection="0"/>
    <xf numFmtId="225" fontId="34" fillId="0" borderId="0" applyFont="0" applyFill="0" applyBorder="0" applyAlignment="0" applyProtection="0"/>
    <xf numFmtId="226" fontId="34" fillId="0" borderId="0" applyFont="0" applyFill="0" applyBorder="0" applyAlignment="0" applyProtection="0"/>
    <xf numFmtId="227" fontId="90" fillId="0" borderId="0" applyFont="0" applyFill="0" applyBorder="0" applyAlignment="0" applyProtection="0"/>
    <xf numFmtId="228" fontId="90" fillId="0" borderId="0" applyFont="0" applyFill="0" applyBorder="0" applyAlignment="0" applyProtection="0"/>
    <xf numFmtId="0" fontId="12" fillId="0" borderId="0"/>
    <xf numFmtId="37" fontId="91" fillId="0" borderId="0"/>
    <xf numFmtId="0" fontId="92" fillId="0" borderId="0"/>
    <xf numFmtId="0" fontId="68" fillId="0" borderId="0"/>
    <xf numFmtId="193" fontId="47" fillId="0" borderId="0" applyFont="0" applyFill="0" applyBorder="0" applyAlignment="0" applyProtection="0"/>
    <xf numFmtId="205" fontId="47" fillId="0" borderId="0" applyFont="0" applyFill="0" applyBorder="0" applyAlignment="0" applyProtection="0"/>
    <xf numFmtId="14" fontId="67" fillId="0" borderId="0">
      <alignment horizontal="center" wrapText="1"/>
      <protection locked="0"/>
    </xf>
    <xf numFmtId="210" fontId="47" fillId="0" borderId="0" applyFont="0" applyFill="0" applyBorder="0" applyAlignment="0" applyProtection="0"/>
    <xf numFmtId="215" fontId="47" fillId="0" borderId="0" applyFont="0" applyFill="0" applyBorder="0" applyAlignment="0" applyProtection="0"/>
    <xf numFmtId="229" fontId="47" fillId="0" borderId="0" applyFont="0" applyFill="0" applyBorder="0" applyAlignment="0" applyProtection="0"/>
    <xf numFmtId="0" fontId="60" fillId="14" borderId="10"/>
    <xf numFmtId="211" fontId="74" fillId="0" borderId="0" applyFill="0" applyBorder="0" applyAlignment="0"/>
    <xf numFmtId="207" fontId="74" fillId="0" borderId="0" applyFill="0" applyBorder="0" applyAlignment="0"/>
    <xf numFmtId="211" fontId="74" fillId="0" borderId="0" applyFill="0" applyBorder="0" applyAlignment="0"/>
    <xf numFmtId="212" fontId="74" fillId="0" borderId="0" applyFill="0" applyBorder="0" applyAlignment="0"/>
    <xf numFmtId="207" fontId="74" fillId="0" borderId="0" applyFill="0" applyBorder="0" applyAlignment="0"/>
    <xf numFmtId="4" fontId="10" fillId="0" borderId="0">
      <alignment horizontal="right"/>
    </xf>
    <xf numFmtId="3" fontId="93" fillId="0" borderId="0"/>
    <xf numFmtId="4" fontId="94" fillId="0" borderId="0">
      <alignment horizontal="right"/>
    </xf>
    <xf numFmtId="0" fontId="95" fillId="0" borderId="0">
      <alignment horizontal="left"/>
    </xf>
    <xf numFmtId="0" fontId="47" fillId="0" borderId="0"/>
    <xf numFmtId="0" fontId="96" fillId="0" borderId="10">
      <alignment horizontal="center"/>
    </xf>
    <xf numFmtId="0" fontId="28" fillId="0" borderId="10">
      <alignment horizontal="left" vertical="center" wrapText="1"/>
    </xf>
    <xf numFmtId="0" fontId="96" fillId="0" borderId="0">
      <alignment horizontal="center" vertical="center"/>
    </xf>
    <xf numFmtId="0" fontId="97" fillId="64" borderId="0" applyNumberFormat="0" applyFill="0">
      <alignment horizontal="left" vertical="center"/>
    </xf>
    <xf numFmtId="49" fontId="66" fillId="0" borderId="0" applyFill="0" applyBorder="0" applyAlignment="0"/>
    <xf numFmtId="229" fontId="47" fillId="0" borderId="0" applyFill="0" applyBorder="0" applyAlignment="0"/>
    <xf numFmtId="230" fontId="47" fillId="0" borderId="0" applyFill="0" applyBorder="0" applyAlignment="0"/>
    <xf numFmtId="0" fontId="98" fillId="0" borderId="0">
      <alignment horizontal="center"/>
    </xf>
    <xf numFmtId="218" fontId="47" fillId="0" borderId="28">
      <protection locked="0"/>
    </xf>
    <xf numFmtId="231" fontId="47" fillId="0" borderId="0" applyFont="0" applyFill="0" applyBorder="0" applyAlignment="0" applyProtection="0"/>
    <xf numFmtId="232" fontId="47" fillId="0" borderId="0" applyFont="0" applyFill="0" applyBorder="0" applyAlignment="0" applyProtection="0"/>
    <xf numFmtId="205" fontId="60" fillId="0" borderId="18" applyFill="0" applyBorder="0" applyAlignment="0" applyProtection="0"/>
    <xf numFmtId="9" fontId="99" fillId="0" borderId="0" applyFont="0" applyFill="0" applyBorder="0" applyAlignment="0" applyProtection="0"/>
    <xf numFmtId="9" fontId="52" fillId="0" borderId="0" applyFont="0" applyFill="0" applyBorder="0" applyAlignment="0" applyProtection="0"/>
    <xf numFmtId="9" fontId="50" fillId="0" borderId="0" applyFont="0" applyFill="0" applyBorder="0" applyAlignment="0" applyProtection="0"/>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47" fillId="0" borderId="12" applyNumberFormat="0" applyFill="0" applyProtection="0">
      <alignment horizontal="right"/>
    </xf>
    <xf numFmtId="0" fontId="100" fillId="0" borderId="12" applyNumberFormat="0" applyFill="0" applyProtection="0">
      <alignment horizontal="center"/>
    </xf>
    <xf numFmtId="4" fontId="101" fillId="0" borderId="0">
      <alignment horizontal="right"/>
    </xf>
    <xf numFmtId="0" fontId="102" fillId="0" borderId="0" applyNumberFormat="0" applyFill="0" applyBorder="0" applyAlignment="0" applyProtection="0"/>
    <xf numFmtId="0" fontId="103" fillId="0" borderId="17" applyNumberFormat="0" applyFill="0" applyProtection="0">
      <alignment horizontal="center"/>
    </xf>
    <xf numFmtId="0" fontId="14" fillId="28" borderId="0" applyNumberFormat="0" applyBorder="0" applyAlignment="0" applyProtection="0">
      <alignment vertical="center"/>
    </xf>
    <xf numFmtId="0" fontId="35" fillId="28" borderId="0" applyNumberFormat="0" applyBorder="0" applyAlignment="0" applyProtection="0">
      <alignment vertical="center"/>
    </xf>
    <xf numFmtId="0" fontId="104" fillId="28" borderId="0" applyNumberFormat="0" applyBorder="0" applyAlignment="0" applyProtection="0">
      <alignment vertical="center"/>
    </xf>
    <xf numFmtId="0" fontId="35" fillId="28" borderId="0" applyNumberFormat="0" applyBorder="0" applyAlignment="0" applyProtection="0">
      <alignment vertical="center"/>
    </xf>
    <xf numFmtId="0" fontId="14"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4" fillId="28" borderId="0" applyNumberFormat="0" applyBorder="0" applyAlignment="0" applyProtection="0">
      <alignment vertical="center"/>
    </xf>
    <xf numFmtId="0" fontId="3"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04" fillId="28" borderId="0" applyNumberFormat="0" applyBorder="0" applyAlignment="0" applyProtection="0">
      <alignment vertical="center"/>
    </xf>
    <xf numFmtId="0" fontId="105" fillId="65" borderId="0" applyNumberFormat="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 fillId="0" borderId="0"/>
    <xf numFmtId="0" fontId="3" fillId="0" borderId="0"/>
    <xf numFmtId="0" fontId="3" fillId="0" borderId="0"/>
    <xf numFmtId="0" fontId="3" fillId="0" borderId="0"/>
    <xf numFmtId="0" fontId="57" fillId="0" borderId="0">
      <alignment vertical="center"/>
    </xf>
    <xf numFmtId="0" fontId="7" fillId="0" borderId="0"/>
    <xf numFmtId="0" fontId="7" fillId="0" borderId="0"/>
    <xf numFmtId="0" fontId="52" fillId="0" borderId="0"/>
    <xf numFmtId="0" fontId="52" fillId="0" borderId="0"/>
    <xf numFmtId="0" fontId="47" fillId="0" borderId="0">
      <protection locked="0"/>
    </xf>
    <xf numFmtId="0" fontId="7" fillId="0" borderId="0"/>
    <xf numFmtId="0" fontId="7" fillId="0" borderId="0"/>
    <xf numFmtId="0" fontId="7" fillId="0" borderId="0"/>
    <xf numFmtId="0" fontId="7" fillId="0" borderId="0"/>
    <xf numFmtId="0" fontId="52" fillId="0" borderId="0" applyNumberFormat="0" applyFill="0" applyBorder="0" applyAlignment="0" applyProtection="0"/>
    <xf numFmtId="0" fontId="31" fillId="0" borderId="0">
      <alignment vertical="center"/>
    </xf>
    <xf numFmtId="0" fontId="13"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83" fillId="0" borderId="0" applyNumberFormat="0" applyFill="0" applyBorder="0" applyAlignment="0" applyProtection="0"/>
    <xf numFmtId="9" fontId="106" fillId="0" borderId="0" applyFont="0" applyFill="0" applyBorder="0" applyAlignment="0" applyProtection="0"/>
    <xf numFmtId="0" fontId="107" fillId="30" borderId="0" applyNumberFormat="0" applyBorder="0" applyAlignment="0" applyProtection="0">
      <alignment vertical="center"/>
    </xf>
    <xf numFmtId="0" fontId="40" fillId="30" borderId="0" applyNumberFormat="0" applyBorder="0" applyAlignment="0" applyProtection="0">
      <alignment vertical="center"/>
    </xf>
    <xf numFmtId="0" fontId="108" fillId="30" borderId="0" applyNumberFormat="0" applyBorder="0" applyAlignment="0" applyProtection="0">
      <alignment vertical="center"/>
    </xf>
    <xf numFmtId="0" fontId="40" fillId="30" borderId="0" applyNumberFormat="0" applyBorder="0" applyAlignment="0" applyProtection="0">
      <alignment vertical="center"/>
    </xf>
    <xf numFmtId="0" fontId="107"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107" fillId="30" borderId="0" applyNumberFormat="0" applyBorder="0" applyAlignment="0" applyProtection="0">
      <alignment vertical="center"/>
    </xf>
    <xf numFmtId="44" fontId="52" fillId="0" borderId="0" applyFont="0" applyFill="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108" fillId="30" borderId="0" applyNumberFormat="0" applyBorder="0" applyAlignment="0" applyProtection="0">
      <alignment vertical="center"/>
    </xf>
    <xf numFmtId="0" fontId="109" fillId="57" borderId="0" applyNumberFormat="0" applyBorder="0" applyAlignment="0" applyProtection="0"/>
    <xf numFmtId="4" fontId="63" fillId="0" borderId="0" applyFont="0" applyFill="0" applyBorder="0" applyAlignment="0" applyProtection="0"/>
    <xf numFmtId="41" fontId="47" fillId="0" borderId="0" applyFont="0" applyFill="0" applyBorder="0" applyAlignment="0" applyProtection="0"/>
    <xf numFmtId="0" fontId="110" fillId="0" borderId="0" applyNumberFormat="0" applyFill="0" applyBorder="0" applyAlignment="0" applyProtection="0">
      <alignment vertical="top"/>
      <protection locked="0"/>
    </xf>
    <xf numFmtId="233" fontId="50" fillId="0" borderId="0" applyFont="0" applyFill="0" applyBorder="0" applyAlignment="0" applyProtection="0"/>
    <xf numFmtId="0" fontId="103" fillId="0" borderId="17" applyNumberFormat="0" applyFill="0" applyProtection="0">
      <alignment horizontal="left"/>
    </xf>
    <xf numFmtId="43" fontId="31"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31" fillId="0" borderId="0" applyFont="0" applyFill="0" applyBorder="0" applyAlignment="0" applyProtection="0">
      <alignment vertical="center"/>
    </xf>
    <xf numFmtId="41" fontId="52" fillId="0" borderId="0" applyFont="0" applyFill="0" applyBorder="0" applyAlignment="0" applyProtection="0"/>
    <xf numFmtId="41" fontId="52" fillId="0" borderId="0" applyFont="0" applyFill="0" applyBorder="0" applyAlignment="0" applyProtection="0"/>
    <xf numFmtId="41"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2" fillId="66"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234" fontId="47" fillId="0" borderId="17" applyFill="0" applyProtection="0">
      <alignment horizontal="right"/>
    </xf>
    <xf numFmtId="0" fontId="47" fillId="0" borderId="12" applyNumberFormat="0" applyFill="0" applyProtection="0">
      <alignment horizontal="left"/>
    </xf>
    <xf numFmtId="1" fontId="47" fillId="0" borderId="17" applyFill="0" applyProtection="0">
      <alignment horizontal="center"/>
    </xf>
    <xf numFmtId="0" fontId="111" fillId="0" borderId="0"/>
    <xf numFmtId="211" fontId="47" fillId="0" borderId="0" applyFont="0" applyFill="0" applyBorder="0" applyAlignment="0" applyProtection="0"/>
    <xf numFmtId="235" fontId="6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183" fontId="69" fillId="0" borderId="0">
      <protection hidden="1"/>
    </xf>
    <xf numFmtId="183" fontId="70" fillId="0" borderId="0">
      <protection hidden="1"/>
    </xf>
    <xf numFmtId="183" fontId="71" fillId="0" borderId="0">
      <protection hidden="1"/>
    </xf>
    <xf numFmtId="0" fontId="29" fillId="0" borderId="0"/>
    <xf numFmtId="0" fontId="52" fillId="0" borderId="0"/>
    <xf numFmtId="43" fontId="52" fillId="0" borderId="0" applyFont="0" applyFill="0" applyBorder="0" applyAlignment="0" applyProtection="0"/>
    <xf numFmtId="43" fontId="52" fillId="0" borderId="0" applyFont="0" applyFill="0" applyBorder="0" applyAlignment="0" applyProtection="0">
      <alignment vertical="center"/>
    </xf>
    <xf numFmtId="0" fontId="3" fillId="0" borderId="0"/>
    <xf numFmtId="236" fontId="52" fillId="0" borderId="0" applyFont="0" applyFill="0" applyBorder="0" applyAlignment="0" applyProtection="0"/>
    <xf numFmtId="236" fontId="52" fillId="0" borderId="0" applyFont="0" applyFill="0" applyBorder="0" applyAlignment="0" applyProtection="0"/>
    <xf numFmtId="0" fontId="52" fillId="0" borderId="0"/>
    <xf numFmtId="185" fontId="114" fillId="0" borderId="0" applyFont="0" applyFill="0" applyBorder="0" applyAlignment="0" applyProtection="0"/>
    <xf numFmtId="10" fontId="114" fillId="0" borderId="0" applyFont="0" applyFill="0" applyBorder="0" applyAlignment="0" applyProtection="0"/>
    <xf numFmtId="237" fontId="52" fillId="0" borderId="0" applyFont="0" applyFill="0" applyBorder="0" applyAlignment="0" applyProtection="0"/>
    <xf numFmtId="237" fontId="52" fillId="0" borderId="0" applyFont="0" applyFill="0" applyBorder="0" applyAlignment="0" applyProtection="0"/>
    <xf numFmtId="205" fontId="115" fillId="0" borderId="0" applyFont="0" applyFill="0" applyBorder="0" applyAlignment="0" applyProtection="0"/>
    <xf numFmtId="0" fontId="3" fillId="0" borderId="0"/>
    <xf numFmtId="0" fontId="116" fillId="0" borderId="0"/>
    <xf numFmtId="0" fontId="117" fillId="0" borderId="13" applyNumberFormat="0" applyFill="0" applyProtection="0">
      <alignment horizontal="center"/>
    </xf>
    <xf numFmtId="0" fontId="47" fillId="0" borderId="0" applyFont="0" applyFill="0" applyBorder="0" applyAlignment="0" applyProtection="0"/>
    <xf numFmtId="43" fontId="3" fillId="0" borderId="0" applyFont="0" applyFill="0" applyBorder="0" applyAlignment="0" applyProtection="0">
      <alignment vertical="center"/>
    </xf>
    <xf numFmtId="37" fontId="114" fillId="0" borderId="0" applyFont="0" applyFill="0" applyBorder="0" applyAlignment="0" applyProtection="0"/>
    <xf numFmtId="207" fontId="114" fillId="0" borderId="0" applyFont="0" applyFill="0" applyBorder="0" applyAlignment="0" applyProtection="0"/>
    <xf numFmtId="39" fontId="114" fillId="0" borderId="0" applyFont="0" applyFill="0" applyBorder="0" applyAlignment="0" applyProtection="0"/>
    <xf numFmtId="0" fontId="47" fillId="0" borderId="0" applyFont="0" applyFill="0" applyBorder="0" applyAlignment="0" applyProtection="0"/>
    <xf numFmtId="238" fontId="47" fillId="0" borderId="0" applyFont="0" applyFill="0" applyBorder="0" applyAlignment="0" applyProtection="0"/>
    <xf numFmtId="206" fontId="114" fillId="0" borderId="0" applyFont="0" applyFill="0" applyBorder="0" applyAlignment="0" applyProtection="0"/>
    <xf numFmtId="239" fontId="114" fillId="0" borderId="0" applyFont="0" applyFill="0" applyBorder="0" applyAlignment="0" applyProtection="0"/>
    <xf numFmtId="240" fontId="47" fillId="0" borderId="0" applyFont="0" applyFill="0" applyBorder="0" applyAlignment="0" applyProtection="0"/>
    <xf numFmtId="0" fontId="118" fillId="0" borderId="0">
      <alignment horizontal="left"/>
    </xf>
    <xf numFmtId="0" fontId="119" fillId="0" borderId="20"/>
    <xf numFmtId="241" fontId="52" fillId="0" borderId="0"/>
    <xf numFmtId="0" fontId="47" fillId="0" borderId="0"/>
    <xf numFmtId="41" fontId="12" fillId="0" borderId="0" applyFont="0" applyFill="0" applyBorder="0" applyAlignment="0" applyProtection="0"/>
    <xf numFmtId="4" fontId="120" fillId="36" borderId="29" applyNumberFormat="0" applyProtection="0">
      <alignment vertical="center"/>
    </xf>
    <xf numFmtId="4" fontId="121" fillId="15" borderId="29" applyNumberFormat="0" applyProtection="0">
      <alignment vertical="center"/>
    </xf>
    <xf numFmtId="4" fontId="120" fillId="15" borderId="29" applyNumberFormat="0" applyProtection="0">
      <alignment horizontal="left" vertical="center" indent="1"/>
    </xf>
    <xf numFmtId="0" fontId="120" fillId="15" borderId="29" applyNumberFormat="0" applyProtection="0">
      <alignment horizontal="left" vertical="top" indent="1"/>
    </xf>
    <xf numFmtId="4" fontId="120" fillId="70" borderId="0" applyNumberFormat="0" applyProtection="0">
      <alignment horizontal="left" vertical="center" indent="1"/>
    </xf>
    <xf numFmtId="4" fontId="66" fillId="28" borderId="29" applyNumberFormat="0" applyProtection="0">
      <alignment horizontal="right" vertical="center"/>
    </xf>
    <xf numFmtId="4" fontId="66" fillId="35" borderId="29" applyNumberFormat="0" applyProtection="0">
      <alignment horizontal="right" vertical="center"/>
    </xf>
    <xf numFmtId="4" fontId="66" fillId="45" borderId="29" applyNumberFormat="0" applyProtection="0">
      <alignment horizontal="right" vertical="center"/>
    </xf>
    <xf numFmtId="4" fontId="66" fillId="38" borderId="29" applyNumberFormat="0" applyProtection="0">
      <alignment horizontal="right" vertical="center"/>
    </xf>
    <xf numFmtId="4" fontId="66" fillId="42" borderId="29" applyNumberFormat="0" applyProtection="0">
      <alignment horizontal="right" vertical="center"/>
    </xf>
    <xf numFmtId="4" fontId="66" fillId="47" borderId="29" applyNumberFormat="0" applyProtection="0">
      <alignment horizontal="right" vertical="center"/>
    </xf>
    <xf numFmtId="4" fontId="66" fillId="46" borderId="29" applyNumberFormat="0" applyProtection="0">
      <alignment horizontal="right" vertical="center"/>
    </xf>
    <xf numFmtId="4" fontId="66" fillId="71" borderId="29" applyNumberFormat="0" applyProtection="0">
      <alignment horizontal="right" vertical="center"/>
    </xf>
    <xf numFmtId="4" fontId="66" fillId="37" borderId="29" applyNumberFormat="0" applyProtection="0">
      <alignment horizontal="right" vertical="center"/>
    </xf>
    <xf numFmtId="4" fontId="120" fillId="72" borderId="30" applyNumberFormat="0" applyProtection="0">
      <alignment horizontal="left" vertical="center" indent="1"/>
    </xf>
    <xf numFmtId="4" fontId="66" fillId="73" borderId="0" applyNumberFormat="0" applyProtection="0">
      <alignment horizontal="left" vertical="center" indent="1"/>
    </xf>
    <xf numFmtId="4" fontId="122" fillId="74" borderId="0" applyNumberFormat="0" applyProtection="0">
      <alignment horizontal="left" vertical="center" indent="1"/>
    </xf>
    <xf numFmtId="4" fontId="66" fillId="75" borderId="29" applyNumberFormat="0" applyProtection="0">
      <alignment horizontal="right" vertical="center"/>
    </xf>
    <xf numFmtId="4" fontId="66" fillId="73" borderId="0" applyNumberFormat="0" applyProtection="0">
      <alignment horizontal="left" vertical="center" indent="1"/>
    </xf>
    <xf numFmtId="4" fontId="66" fillId="70" borderId="0" applyNumberFormat="0" applyProtection="0">
      <alignment horizontal="left" vertical="center" indent="1"/>
    </xf>
    <xf numFmtId="0" fontId="47" fillId="74" borderId="29" applyNumberFormat="0" applyProtection="0">
      <alignment horizontal="left" vertical="center" indent="1"/>
    </xf>
    <xf numFmtId="0" fontId="47" fillId="74" borderId="29" applyNumberFormat="0" applyProtection="0">
      <alignment horizontal="left" vertical="top" indent="1"/>
    </xf>
    <xf numFmtId="0" fontId="47" fillId="70" borderId="29" applyNumberFormat="0" applyProtection="0">
      <alignment horizontal="left" vertical="center" indent="1"/>
    </xf>
    <xf numFmtId="0" fontId="47" fillId="70" borderId="29" applyNumberFormat="0" applyProtection="0">
      <alignment horizontal="left" vertical="top" indent="1"/>
    </xf>
    <xf numFmtId="0" fontId="47" fillId="10" borderId="29" applyNumberFormat="0" applyProtection="0">
      <alignment horizontal="left" vertical="center" indent="1"/>
    </xf>
    <xf numFmtId="0" fontId="47" fillId="10" borderId="29" applyNumberFormat="0" applyProtection="0">
      <alignment horizontal="left" vertical="top" indent="1"/>
    </xf>
    <xf numFmtId="0" fontId="47" fillId="69" borderId="29" applyNumberFormat="0" applyProtection="0">
      <alignment horizontal="left" vertical="center" indent="1"/>
    </xf>
    <xf numFmtId="0" fontId="47" fillId="69" borderId="29" applyNumberFormat="0" applyProtection="0">
      <alignment horizontal="left" vertical="top" indent="1"/>
    </xf>
    <xf numFmtId="4" fontId="66" fillId="9" borderId="29" applyNumberFormat="0" applyProtection="0">
      <alignment vertical="center"/>
    </xf>
    <xf numFmtId="4" fontId="123" fillId="9" borderId="29" applyNumberFormat="0" applyProtection="0">
      <alignment vertical="center"/>
    </xf>
    <xf numFmtId="4" fontId="66" fillId="9" borderId="29" applyNumberFormat="0" applyProtection="0">
      <alignment horizontal="left" vertical="center" indent="1"/>
    </xf>
    <xf numFmtId="0" fontId="66" fillId="9" borderId="29" applyNumberFormat="0" applyProtection="0">
      <alignment horizontal="left" vertical="top" indent="1"/>
    </xf>
    <xf numFmtId="4" fontId="66" fillId="73" borderId="29" applyNumberFormat="0" applyProtection="0">
      <alignment horizontal="right" vertical="center"/>
    </xf>
    <xf numFmtId="4" fontId="123" fillId="73" borderId="29" applyNumberFormat="0" applyProtection="0">
      <alignment horizontal="right" vertical="center"/>
    </xf>
    <xf numFmtId="4" fontId="66" fillId="75" borderId="29" applyNumberFormat="0" applyProtection="0">
      <alignment horizontal="left" vertical="center" indent="1"/>
    </xf>
    <xf numFmtId="0" fontId="66" fillId="70" borderId="29" applyNumberFormat="0" applyProtection="0">
      <alignment horizontal="left" vertical="top" indent="1"/>
    </xf>
    <xf numFmtId="4" fontId="124" fillId="62" borderId="0" applyNumberFormat="0" applyProtection="0">
      <alignment horizontal="left" vertical="center" indent="1"/>
    </xf>
    <xf numFmtId="4" fontId="125" fillId="73" borderId="29" applyNumberFormat="0" applyProtection="0">
      <alignment horizontal="right" vertical="center"/>
    </xf>
    <xf numFmtId="43" fontId="60" fillId="0" borderId="27"/>
    <xf numFmtId="0" fontId="119" fillId="0" borderId="0"/>
    <xf numFmtId="0" fontId="29" fillId="0" borderId="0"/>
    <xf numFmtId="0" fontId="112" fillId="0" borderId="0"/>
    <xf numFmtId="179" fontId="29" fillId="0" borderId="0" applyFont="0" applyFill="0" applyBorder="0" applyAlignment="0" applyProtection="0"/>
    <xf numFmtId="178" fontId="29" fillId="0" borderId="0" applyFont="0" applyFill="0" applyBorder="0" applyAlignment="0" applyProtection="0"/>
    <xf numFmtId="41" fontId="47" fillId="0" borderId="0" applyFont="0" applyFill="0" applyBorder="0" applyAlignment="0" applyProtection="0"/>
    <xf numFmtId="9" fontId="29" fillId="0" borderId="0" applyFont="0" applyFill="0" applyBorder="0" applyAlignment="0" applyProtection="0"/>
    <xf numFmtId="9" fontId="52" fillId="0" borderId="0" applyFont="0" applyFill="0" applyBorder="0" applyAlignment="0" applyProtection="0">
      <alignment vertical="center"/>
    </xf>
    <xf numFmtId="9" fontId="52" fillId="0" borderId="0" applyFont="0" applyFill="0" applyBorder="0" applyAlignment="0" applyProtection="0"/>
    <xf numFmtId="9" fontId="52" fillId="0" borderId="0" applyFont="0" applyFill="0" applyBorder="0" applyAlignment="0" applyProtection="0">
      <alignment vertical="center"/>
    </xf>
    <xf numFmtId="9" fontId="52" fillId="0" borderId="0" applyFont="0" applyFill="0" applyBorder="0" applyAlignment="0" applyProtection="0"/>
    <xf numFmtId="9" fontId="52" fillId="0" borderId="0" applyFont="0" applyFill="0" applyBorder="0" applyAlignment="0" applyProtection="0"/>
    <xf numFmtId="0" fontId="126" fillId="0" borderId="0" applyFont="0" applyFill="0" applyBorder="0" applyAlignment="0" applyProtection="0"/>
    <xf numFmtId="0" fontId="126" fillId="0" borderId="0" applyFont="0" applyFill="0" applyBorder="0" applyAlignment="0" applyProtection="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3" fillId="76" borderId="0" applyNumberFormat="0" applyBorder="0" applyAlignment="0" applyProtection="0">
      <alignment vertical="center"/>
    </xf>
    <xf numFmtId="0" fontId="33" fillId="76"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33" fillId="76" borderId="0" applyNumberFormat="0" applyBorder="0" applyAlignment="0" applyProtection="0">
      <alignment vertical="center"/>
    </xf>
    <xf numFmtId="0" fontId="33" fillId="76"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52" fillId="0" borderId="0"/>
    <xf numFmtId="0" fontId="52" fillId="0" borderId="0"/>
    <xf numFmtId="0" fontId="52" fillId="0" borderId="0"/>
    <xf numFmtId="0" fontId="31" fillId="0" borderId="0">
      <alignment vertical="center"/>
    </xf>
    <xf numFmtId="0" fontId="3" fillId="0" borderId="0"/>
    <xf numFmtId="0" fontId="52" fillId="0" borderId="0"/>
    <xf numFmtId="0" fontId="3" fillId="0" borderId="0"/>
    <xf numFmtId="0" fontId="3" fillId="0" borderId="0"/>
    <xf numFmtId="0" fontId="52" fillId="0" borderId="0"/>
    <xf numFmtId="0" fontId="3"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129" fillId="78" borderId="0" applyNumberFormat="0" applyBorder="0" applyAlignment="0" applyProtection="0">
      <alignment vertical="center"/>
    </xf>
    <xf numFmtId="0" fontId="129" fillId="78"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9" fillId="78" borderId="0" applyNumberFormat="0" applyBorder="0" applyAlignment="0" applyProtection="0">
      <alignment vertical="center"/>
    </xf>
    <xf numFmtId="0" fontId="129" fillId="78"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9" fillId="78" borderId="0" applyNumberFormat="0" applyBorder="0" applyAlignment="0" applyProtection="0">
      <alignment vertical="center"/>
    </xf>
    <xf numFmtId="0" fontId="129" fillId="78"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9" fillId="78" borderId="0" applyNumberFormat="0" applyBorder="0" applyAlignment="0" applyProtection="0">
      <alignment vertical="center"/>
    </xf>
    <xf numFmtId="0" fontId="129" fillId="78" borderId="0" applyNumberFormat="0" applyBorder="0" applyAlignment="0" applyProtection="0">
      <alignment vertical="center"/>
    </xf>
    <xf numFmtId="0" fontId="40" fillId="77" borderId="0" applyNumberFormat="0" applyBorder="0" applyAlignment="0" applyProtection="0">
      <alignment vertical="center"/>
    </xf>
    <xf numFmtId="0" fontId="40" fillId="77" borderId="0" applyNumberFormat="0" applyBorder="0" applyAlignment="0" applyProtection="0">
      <alignment vertical="center"/>
    </xf>
    <xf numFmtId="242" fontId="47" fillId="0" borderId="0" applyFont="0" applyFill="0" applyBorder="0" applyAlignment="0" applyProtection="0"/>
    <xf numFmtId="243" fontId="47" fillId="0" borderId="0" applyFont="0" applyFill="0" applyBorder="0" applyAlignment="0" applyProtection="0"/>
    <xf numFmtId="244" fontId="106" fillId="0" borderId="0" applyFont="0" applyFill="0" applyBorder="0" applyAlignment="0" applyProtection="0"/>
    <xf numFmtId="245" fontId="106" fillId="0" borderId="0" applyFont="0" applyFill="0" applyBorder="0" applyAlignment="0" applyProtection="0"/>
    <xf numFmtId="191" fontId="29" fillId="0" borderId="0" applyFont="0" applyFill="0" applyBorder="0" applyAlignment="0" applyProtection="0"/>
    <xf numFmtId="192"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0" fontId="130" fillId="0" borderId="0"/>
    <xf numFmtId="0" fontId="131" fillId="0" borderId="0"/>
    <xf numFmtId="40" fontId="126" fillId="0" borderId="0" applyFont="0" applyFill="0" applyBorder="0" applyAlignment="0" applyProtection="0"/>
    <xf numFmtId="38" fontId="126" fillId="0" borderId="0" applyFont="0" applyFill="0" applyBorder="0" applyAlignment="0" applyProtection="0"/>
    <xf numFmtId="178" fontId="132" fillId="0" borderId="0" applyFont="0" applyFill="0" applyBorder="0" applyAlignment="0" applyProtection="0">
      <alignment vertical="center"/>
    </xf>
    <xf numFmtId="193" fontId="132" fillId="0" borderId="0" applyFont="0" applyFill="0" applyBorder="0" applyAlignment="0" applyProtection="0">
      <alignment vertical="center"/>
    </xf>
    <xf numFmtId="246" fontId="47" fillId="0" borderId="0"/>
    <xf numFmtId="0" fontId="132" fillId="0" borderId="0">
      <alignment vertical="center"/>
    </xf>
    <xf numFmtId="0" fontId="47" fillId="0" borderId="0"/>
    <xf numFmtId="0" fontId="113" fillId="0" borderId="0">
      <alignment vertical="center"/>
    </xf>
    <xf numFmtId="0" fontId="3" fillId="0" borderId="0"/>
    <xf numFmtId="9" fontId="3" fillId="0" borderId="0" applyFont="0" applyFill="0" applyBorder="0" applyAlignment="0" applyProtection="0">
      <alignment vertical="center"/>
    </xf>
    <xf numFmtId="43" fontId="3" fillId="0" borderId="0" applyFont="0" applyFill="0" applyBorder="0" applyAlignment="0" applyProtection="0"/>
    <xf numFmtId="9" fontId="3" fillId="0" borderId="0" applyFont="0" applyFill="0" applyBorder="0" applyAlignment="0" applyProtection="0">
      <alignment vertical="center"/>
    </xf>
    <xf numFmtId="43" fontId="52" fillId="0" borderId="0" applyFont="0" applyFill="0" applyBorder="0" applyAlignment="0" applyProtection="0"/>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57" fillId="0" borderId="0">
      <alignment vertical="center"/>
    </xf>
    <xf numFmtId="0" fontId="31" fillId="26" borderId="0" applyNumberFormat="0" applyBorder="0" applyAlignment="0" applyProtection="0">
      <alignment vertical="center"/>
    </xf>
    <xf numFmtId="0" fontId="31" fillId="28"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27"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7" borderId="0" applyNumberFormat="0" applyBorder="0" applyAlignment="0" applyProtection="0">
      <alignment vertical="center"/>
    </xf>
    <xf numFmtId="0" fontId="31" fillId="31" borderId="0" applyNumberFormat="0" applyBorder="0" applyAlignment="0" applyProtection="0">
      <alignment vertical="center"/>
    </xf>
    <xf numFmtId="0" fontId="31" fillId="34" borderId="0" applyNumberFormat="0" applyBorder="0" applyAlignment="0" applyProtection="0">
      <alignment vertical="center"/>
    </xf>
    <xf numFmtId="0" fontId="31" fillId="38" borderId="0" applyNumberFormat="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xf numFmtId="0" fontId="7" fillId="0" borderId="31">
      <alignment horizontal="center" vertical="center"/>
    </xf>
    <xf numFmtId="0" fontId="7" fillId="0" borderId="31">
      <alignment horizontal="justify" vertical="center"/>
    </xf>
    <xf numFmtId="43" fontId="64" fillId="0" borderId="31">
      <alignment horizontal="right" vertical="center"/>
    </xf>
    <xf numFmtId="10" fontId="64" fillId="0" borderId="31">
      <alignment horizontal="center" vertical="center"/>
    </xf>
    <xf numFmtId="43"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 fillId="0" borderId="0">
      <alignment vertical="center"/>
    </xf>
    <xf numFmtId="0" fontId="52" fillId="0" borderId="0"/>
    <xf numFmtId="43" fontId="52" fillId="0" borderId="0" applyFont="0" applyFill="0" applyBorder="0" applyAlignment="0" applyProtection="0"/>
    <xf numFmtId="4" fontId="120" fillId="72" borderId="30" applyNumberFormat="0" applyProtection="0">
      <alignment horizontal="left" vertical="center" indent="1"/>
    </xf>
    <xf numFmtId="43" fontId="60" fillId="0" borderId="31"/>
    <xf numFmtId="43" fontId="2" fillId="0" borderId="0" applyFont="0" applyFill="0" applyBorder="0" applyAlignment="0" applyProtection="0">
      <alignment vertical="center"/>
    </xf>
    <xf numFmtId="0" fontId="58" fillId="0" borderId="26" applyNumberFormat="0" applyAlignment="0" applyProtection="0">
      <alignment horizontal="left" vertical="center"/>
    </xf>
    <xf numFmtId="0" fontId="7" fillId="0" borderId="31">
      <alignment horizontal="center" vertical="center"/>
    </xf>
    <xf numFmtId="0" fontId="7" fillId="0" borderId="31">
      <alignment horizontal="justify" vertical="center"/>
    </xf>
    <xf numFmtId="43" fontId="64" fillId="0" borderId="31">
      <alignment horizontal="right" vertical="center"/>
    </xf>
    <xf numFmtId="10" fontId="64" fillId="0" borderId="31">
      <alignment horizontal="center"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3" fontId="60" fillId="0" borderId="31"/>
    <xf numFmtId="0" fontId="2" fillId="0" borderId="0">
      <alignmen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0" fontId="133" fillId="0" borderId="0">
      <alignment vertical="center"/>
    </xf>
    <xf numFmtId="0" fontId="47" fillId="0" borderId="0"/>
    <xf numFmtId="247" fontId="66" fillId="0" borderId="0" applyFill="0" applyBorder="0" applyAlignment="0"/>
    <xf numFmtId="248" fontId="47" fillId="0" borderId="0"/>
    <xf numFmtId="248" fontId="47" fillId="0" borderId="0"/>
    <xf numFmtId="248" fontId="47" fillId="0" borderId="0"/>
    <xf numFmtId="248" fontId="47" fillId="0" borderId="0"/>
    <xf numFmtId="248" fontId="47" fillId="0" borderId="0"/>
    <xf numFmtId="248" fontId="47" fillId="0" borderId="0"/>
    <xf numFmtId="248" fontId="47" fillId="0" borderId="0"/>
    <xf numFmtId="248" fontId="47" fillId="0" borderId="0"/>
    <xf numFmtId="43" fontId="52" fillId="0" borderId="0" applyFont="0" applyFill="0" applyBorder="0" applyAlignment="0" applyProtection="0"/>
    <xf numFmtId="15" fontId="34" fillId="0" borderId="0"/>
    <xf numFmtId="0" fontId="12" fillId="0" borderId="0" applyNumberFormat="0" applyFont="0" applyFill="0" applyBorder="0" applyProtection="0">
      <alignment horizontal="left" vertical="center"/>
    </xf>
    <xf numFmtId="0" fontId="119" fillId="0" borderId="20"/>
    <xf numFmtId="249" fontId="47" fillId="0" borderId="0" applyFont="0" applyFill="0" applyBorder="0" applyAlignment="0" applyProtection="0"/>
    <xf numFmtId="250" fontId="52" fillId="0" borderId="0" applyFont="0" applyFill="0" applyBorder="0" applyAlignment="0" applyProtection="0"/>
    <xf numFmtId="0" fontId="3" fillId="0" borderId="0">
      <alignment vertical="top"/>
    </xf>
    <xf numFmtId="9" fontId="52" fillId="0" borderId="0" applyFont="0" applyFill="0" applyBorder="0" applyAlignment="0" applyProtection="0"/>
    <xf numFmtId="4" fontId="120" fillId="72" borderId="30" applyNumberFormat="0" applyProtection="0">
      <alignment horizontal="left" vertical="center" indent="1"/>
    </xf>
    <xf numFmtId="43" fontId="60" fillId="0" borderId="31"/>
    <xf numFmtId="0" fontId="47" fillId="0" borderId="0"/>
    <xf numFmtId="0" fontId="63" fillId="0" borderId="0" applyNumberFormat="0" applyFont="0" applyFill="0" applyBorder="0" applyProtection="0">
      <alignment horizontal="center" vertical="center" wrapText="1"/>
    </xf>
    <xf numFmtId="9" fontId="52" fillId="0" borderId="0" applyFont="0" applyFill="0" applyBorder="0" applyAlignment="0" applyProtection="0"/>
    <xf numFmtId="0" fontId="127" fillId="38" borderId="0" applyNumberFormat="0" applyBorder="0" applyAlignment="0" applyProtection="0">
      <alignment vertical="center"/>
    </xf>
    <xf numFmtId="0" fontId="35" fillId="28" borderId="0" applyNumberFormat="0" applyBorder="0" applyAlignment="0" applyProtection="0">
      <alignment vertical="center"/>
    </xf>
    <xf numFmtId="0" fontId="127" fillId="47"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27" fillId="38" borderId="0" applyNumberFormat="0" applyBorder="0" applyAlignment="0" applyProtection="0">
      <alignment vertical="center"/>
    </xf>
    <xf numFmtId="0" fontId="35" fillId="2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47"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35" fillId="28" borderId="0" applyNumberFormat="0" applyBorder="0" applyAlignment="0" applyProtection="0">
      <alignment vertical="center"/>
    </xf>
    <xf numFmtId="0" fontId="127" fillId="38" borderId="0" applyNumberFormat="0" applyBorder="0" applyAlignment="0" applyProtection="0">
      <alignment vertical="center"/>
    </xf>
    <xf numFmtId="0" fontId="35" fillId="2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127" fillId="38" borderId="0" applyNumberFormat="0" applyBorder="0" applyAlignment="0" applyProtection="0">
      <alignment vertical="center"/>
    </xf>
    <xf numFmtId="0" fontId="52" fillId="0" borderId="0">
      <alignment vertical="center"/>
    </xf>
    <xf numFmtId="243" fontId="57" fillId="0" borderId="0">
      <alignment vertical="center"/>
    </xf>
    <xf numFmtId="0" fontId="52" fillId="0" borderId="0">
      <alignment vertical="center"/>
    </xf>
    <xf numFmtId="0" fontId="52" fillId="0" borderId="0">
      <alignment vertical="center"/>
    </xf>
    <xf numFmtId="0" fontId="52" fillId="0" borderId="0"/>
    <xf numFmtId="0" fontId="3" fillId="0" borderId="0"/>
    <xf numFmtId="0" fontId="52" fillId="0" borderId="0">
      <alignment vertical="center"/>
    </xf>
    <xf numFmtId="0" fontId="52" fillId="0" borderId="0">
      <alignment vertical="center"/>
    </xf>
    <xf numFmtId="0" fontId="52" fillId="0" borderId="0">
      <alignment vertical="center"/>
    </xf>
    <xf numFmtId="0" fontId="3" fillId="0" borderId="0"/>
    <xf numFmtId="0" fontId="52" fillId="0" borderId="0">
      <alignment vertical="center"/>
    </xf>
    <xf numFmtId="0" fontId="6" fillId="0" borderId="0" applyNumberFormat="0" applyFill="0" applyBorder="0" applyAlignment="0" applyProtection="0">
      <alignment vertical="top"/>
      <protection locked="0"/>
    </xf>
    <xf numFmtId="0" fontId="4" fillId="0" borderId="0" applyNumberFormat="0" applyFill="0" applyBorder="0" applyAlignment="0" applyProtection="0"/>
    <xf numFmtId="0" fontId="128" fillId="77" borderId="0" applyNumberFormat="0" applyBorder="0" applyAlignment="0" applyProtection="0">
      <alignment vertical="center"/>
    </xf>
    <xf numFmtId="0" fontId="40" fillId="30" borderId="0" applyNumberFormat="0" applyBorder="0" applyAlignment="0" applyProtection="0">
      <alignment vertical="center"/>
    </xf>
    <xf numFmtId="0" fontId="40" fillId="79"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128" fillId="77" borderId="0" applyNumberFormat="0" applyBorder="0" applyAlignment="0" applyProtection="0">
      <alignment vertical="center"/>
    </xf>
    <xf numFmtId="0" fontId="40" fillId="30"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79"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40" fillId="30" borderId="0" applyNumberFormat="0" applyBorder="0" applyAlignment="0" applyProtection="0">
      <alignment vertical="center"/>
    </xf>
    <xf numFmtId="0" fontId="128" fillId="77" borderId="0" applyNumberFormat="0" applyBorder="0" applyAlignment="0" applyProtection="0">
      <alignment vertical="center"/>
    </xf>
    <xf numFmtId="0" fontId="40" fillId="30" borderId="0" applyNumberFormat="0" applyBorder="0" applyAlignment="0" applyProtection="0">
      <alignment vertical="center"/>
    </xf>
    <xf numFmtId="0" fontId="40"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0" fontId="128" fillId="77" borderId="0" applyNumberFormat="0" applyBorder="0" applyAlignment="0" applyProtection="0">
      <alignment vertical="center"/>
    </xf>
    <xf numFmtId="41" fontId="47" fillId="0" borderId="0" applyFont="0" applyFill="0" applyBorder="0" applyAlignment="0" applyProtection="0"/>
    <xf numFmtId="43" fontId="47" fillId="0" borderId="0" applyFont="0" applyFill="0" applyBorder="0" applyAlignment="0" applyProtection="0"/>
    <xf numFmtId="43" fontId="52" fillId="0" borderId="0" applyFont="0" applyFill="0" applyBorder="0" applyAlignment="0" applyProtection="0">
      <alignment vertical="center"/>
    </xf>
    <xf numFmtId="41" fontId="52" fillId="0" borderId="0" applyFont="0" applyFill="0" applyBorder="0" applyAlignment="0" applyProtection="0"/>
    <xf numFmtId="0" fontId="57" fillId="0" borderId="0"/>
    <xf numFmtId="43" fontId="3" fillId="0" borderId="0" applyFont="0" applyFill="0" applyBorder="0" applyAlignment="0" applyProtection="0"/>
    <xf numFmtId="0" fontId="58" fillId="0" borderId="26" applyNumberFormat="0" applyAlignment="0" applyProtection="0">
      <alignment horizontal="left" vertical="center"/>
    </xf>
    <xf numFmtId="0" fontId="52" fillId="0" borderId="0">
      <alignment vertical="center"/>
    </xf>
    <xf numFmtId="0" fontId="7" fillId="0" borderId="31">
      <alignment horizontal="center" vertical="center"/>
    </xf>
    <xf numFmtId="0" fontId="7" fillId="0" borderId="31">
      <alignment horizontal="justify" vertical="center"/>
    </xf>
    <xf numFmtId="43" fontId="64" fillId="0" borderId="31">
      <alignment horizontal="right" vertical="center"/>
    </xf>
    <xf numFmtId="10" fontId="64" fillId="0" borderId="31">
      <alignment horizontal="center" vertical="center"/>
    </xf>
    <xf numFmtId="43" fontId="3" fillId="0" borderId="0" applyFont="0" applyFill="0" applyBorder="0" applyAlignment="0" applyProtection="0"/>
    <xf numFmtId="41" fontId="52" fillId="0" borderId="0" applyFont="0" applyFill="0" applyBorder="0" applyAlignment="0" applyProtection="0">
      <alignment vertical="center"/>
    </xf>
    <xf numFmtId="9" fontId="52" fillId="0" borderId="0" applyFont="0" applyFill="0" applyBorder="0" applyAlignment="0" applyProtection="0"/>
    <xf numFmtId="4" fontId="120" fillId="72" borderId="30" applyNumberFormat="0" applyProtection="0">
      <alignment horizontal="left" vertical="center" indent="1"/>
    </xf>
    <xf numFmtId="43" fontId="60" fillId="0" borderId="31"/>
    <xf numFmtId="0" fontId="52" fillId="0" borderId="0"/>
    <xf numFmtId="9" fontId="52" fillId="0" borderId="0" applyFont="0" applyFill="0" applyBorder="0" applyAlignment="0" applyProtection="0">
      <alignment vertical="center"/>
    </xf>
    <xf numFmtId="9" fontId="52" fillId="0" borderId="0" applyFont="0" applyFill="0" applyBorder="0" applyAlignment="0" applyProtection="0"/>
    <xf numFmtId="0" fontId="7" fillId="0" borderId="31">
      <alignment horizontal="center" vertical="center"/>
    </xf>
    <xf numFmtId="0" fontId="7" fillId="0" borderId="31">
      <alignment horizontal="justify" vertical="center"/>
    </xf>
    <xf numFmtId="43" fontId="64" fillId="0" borderId="31">
      <alignment horizontal="right" vertical="center"/>
    </xf>
    <xf numFmtId="10" fontId="64" fillId="0" borderId="31">
      <alignment horizontal="center" vertical="center"/>
    </xf>
    <xf numFmtId="4" fontId="120" fillId="72" borderId="30" applyNumberFormat="0" applyProtection="0">
      <alignment horizontal="left" vertical="center" indent="1"/>
    </xf>
    <xf numFmtId="43" fontId="60" fillId="0" borderId="31"/>
    <xf numFmtId="0" fontId="58" fillId="0" borderId="26" applyNumberFormat="0" applyAlignment="0" applyProtection="0">
      <alignment horizontal="left" vertical="center"/>
    </xf>
    <xf numFmtId="0" fontId="7" fillId="0" borderId="31">
      <alignment horizontal="center" vertical="center"/>
    </xf>
    <xf numFmtId="0" fontId="7" fillId="0" borderId="31">
      <alignment horizontal="justify" vertical="center"/>
    </xf>
    <xf numFmtId="43" fontId="64" fillId="0" borderId="31">
      <alignment horizontal="right" vertical="center"/>
    </xf>
    <xf numFmtId="10" fontId="64" fillId="0" borderId="31">
      <alignment horizontal="center"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3" fontId="60" fillId="0" borderId="31"/>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0" fontId="58" fillId="0" borderId="26" applyNumberFormat="0" applyAlignment="0" applyProtection="0">
      <alignment horizontal="left" vertical="center"/>
    </xf>
    <xf numFmtId="4" fontId="120" fillId="72" borderId="30" applyNumberFormat="0" applyProtection="0">
      <alignment horizontal="left" vertical="center" indent="1"/>
    </xf>
    <xf numFmtId="4" fontId="120" fillId="72" borderId="30" applyNumberFormat="0" applyProtection="0">
      <alignment horizontal="left" vertical="center" indent="1"/>
    </xf>
    <xf numFmtId="43" fontId="60" fillId="0" borderId="31"/>
    <xf numFmtId="41" fontId="52" fillId="0" borderId="0" applyFont="0" applyFill="0" applyBorder="0" applyAlignment="0" applyProtection="0"/>
    <xf numFmtId="0" fontId="52" fillId="0" borderId="0"/>
    <xf numFmtId="0" fontId="52" fillId="0" borderId="0"/>
    <xf numFmtId="0" fontId="52" fillId="0" borderId="0"/>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5"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3" fillId="16"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1" applyNumberFormat="0" applyFill="0" applyAlignment="0" applyProtection="0">
      <alignment vertical="center"/>
    </xf>
    <xf numFmtId="0" fontId="31" fillId="5" borderId="0" applyNumberFormat="0" applyBorder="0" applyAlignment="0" applyProtection="0">
      <alignment vertical="center"/>
    </xf>
    <xf numFmtId="0" fontId="42" fillId="0" borderId="2" applyNumberFormat="0" applyFill="0" applyAlignment="0" applyProtection="0">
      <alignment vertical="center"/>
    </xf>
    <xf numFmtId="0" fontId="31" fillId="5" borderId="0" applyNumberFormat="0" applyBorder="0" applyAlignment="0" applyProtection="0">
      <alignment vertical="center"/>
    </xf>
    <xf numFmtId="0" fontId="38" fillId="0" borderId="3" applyNumberFormat="0" applyFill="0" applyAlignment="0" applyProtection="0">
      <alignment vertical="center"/>
    </xf>
    <xf numFmtId="0" fontId="31" fillId="4" borderId="0" applyNumberFormat="0" applyBorder="0" applyAlignment="0" applyProtection="0">
      <alignment vertical="center"/>
    </xf>
    <xf numFmtId="0" fontId="38" fillId="0" borderId="0" applyNumberFormat="0" applyFill="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5" fillId="3"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40" fillId="4"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30" fillId="0" borderId="4" applyNumberFormat="0" applyFill="0" applyAlignment="0" applyProtection="0">
      <alignment vertical="center"/>
    </xf>
    <xf numFmtId="0" fontId="31" fillId="3" borderId="0" applyNumberFormat="0" applyBorder="0" applyAlignment="0" applyProtection="0">
      <alignment vertical="center"/>
    </xf>
    <xf numFmtId="0" fontId="44" fillId="14" borderId="5" applyNumberFormat="0" applyAlignment="0" applyProtection="0">
      <alignment vertical="center"/>
    </xf>
    <xf numFmtId="0" fontId="37" fillId="21" borderId="6" applyNumberFormat="0" applyAlignment="0" applyProtection="0">
      <alignment vertical="center"/>
    </xf>
    <xf numFmtId="0" fontId="45" fillId="0" borderId="0" applyNumberFormat="0" applyFill="0" applyBorder="0" applyAlignment="0" applyProtection="0">
      <alignment vertical="center"/>
    </xf>
    <xf numFmtId="0" fontId="31" fillId="2" borderId="0" applyNumberFormat="0" applyBorder="0" applyAlignment="0" applyProtection="0">
      <alignment vertical="center"/>
    </xf>
    <xf numFmtId="0" fontId="43" fillId="0" borderId="0" applyNumberFormat="0" applyFill="0" applyBorder="0" applyAlignment="0" applyProtection="0">
      <alignment vertical="center"/>
    </xf>
    <xf numFmtId="0" fontId="31" fillId="2" borderId="0" applyNumberFormat="0" applyBorder="0" applyAlignment="0" applyProtection="0">
      <alignment vertical="center"/>
    </xf>
    <xf numFmtId="0" fontId="48" fillId="0" borderId="7" applyNumberFormat="0" applyFill="0" applyAlignment="0" applyProtection="0">
      <alignment vertical="center"/>
    </xf>
    <xf numFmtId="0" fontId="52" fillId="0" borderId="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0"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46" fillId="15" borderId="0" applyNumberFormat="0" applyBorder="0" applyAlignment="0" applyProtection="0">
      <alignment vertical="center"/>
    </xf>
    <xf numFmtId="0" fontId="41" fillId="14" borderId="8" applyNumberFormat="0" applyAlignment="0" applyProtection="0">
      <alignment vertical="center"/>
    </xf>
    <xf numFmtId="0" fontId="36" fillId="7" borderId="5" applyNumberFormat="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9" fillId="0" borderId="0" applyNumberFormat="0" applyFill="0" applyBorder="0" applyAlignment="0" applyProtection="0">
      <alignment vertical="center"/>
    </xf>
    <xf numFmtId="0" fontId="32" fillId="0" borderId="1" applyNumberFormat="0" applyFill="0" applyAlignment="0" applyProtection="0">
      <alignment vertical="center"/>
    </xf>
    <xf numFmtId="0" fontId="42" fillId="0" borderId="2" applyNumberFormat="0" applyFill="0" applyAlignment="0" applyProtection="0">
      <alignment vertical="center"/>
    </xf>
    <xf numFmtId="0" fontId="38" fillId="0" borderId="3" applyNumberFormat="0" applyFill="0" applyAlignment="0" applyProtection="0">
      <alignment vertical="center"/>
    </xf>
    <xf numFmtId="0" fontId="38" fillId="0" borderId="0" applyNumberFormat="0" applyFill="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0" fillId="0" borderId="4" applyNumberFormat="0" applyFill="0" applyAlignment="0" applyProtection="0">
      <alignment vertical="center"/>
    </xf>
    <xf numFmtId="0" fontId="44" fillId="14" borderId="5" applyNumberFormat="0" applyAlignment="0" applyProtection="0">
      <alignment vertical="center"/>
    </xf>
    <xf numFmtId="0" fontId="44" fillId="14" borderId="5" applyNumberFormat="0" applyAlignment="0" applyProtection="0">
      <alignment vertical="center"/>
    </xf>
    <xf numFmtId="0" fontId="37" fillId="21" borderId="6" applyNumberFormat="0" applyAlignment="0" applyProtection="0">
      <alignment vertical="center"/>
    </xf>
    <xf numFmtId="0" fontId="37" fillId="21" borderId="6" applyNumberFormat="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7" applyNumberFormat="0" applyFill="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1" fillId="14" borderId="8" applyNumberFormat="0" applyAlignment="0" applyProtection="0">
      <alignment vertical="center"/>
    </xf>
    <xf numFmtId="0" fontId="41" fillId="14" borderId="8" applyNumberFormat="0" applyAlignment="0" applyProtection="0">
      <alignment vertical="center"/>
    </xf>
    <xf numFmtId="0" fontId="36" fillId="7" borderId="5" applyNumberFormat="0" applyAlignment="0" applyProtection="0">
      <alignment vertical="center"/>
    </xf>
    <xf numFmtId="0" fontId="36" fillId="7" borderId="5" applyNumberFormat="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0" fontId="52" fillId="0" borderId="0"/>
    <xf numFmtId="0" fontId="52" fillId="0" borderId="0"/>
    <xf numFmtId="0" fontId="52" fillId="0" borderId="0"/>
    <xf numFmtId="0" fontId="52" fillId="0" borderId="0">
      <alignment vertical="center"/>
    </xf>
    <xf numFmtId="0" fontId="52" fillId="0" borderId="0">
      <alignment vertical="center"/>
    </xf>
    <xf numFmtId="0" fontId="134" fillId="0" borderId="0">
      <alignment vertical="center"/>
    </xf>
    <xf numFmtId="0" fontId="134" fillId="26" borderId="0" applyNumberFormat="0" applyBorder="0" applyAlignment="0" applyProtection="0">
      <alignment vertical="center"/>
    </xf>
    <xf numFmtId="0" fontId="134" fillId="28" borderId="0" applyNumberFormat="0" applyBorder="0" applyAlignment="0" applyProtection="0">
      <alignment vertical="center"/>
    </xf>
    <xf numFmtId="0" fontId="134" fillId="30" borderId="0" applyNumberFormat="0" applyBorder="0" applyAlignment="0" applyProtection="0">
      <alignment vertical="center"/>
    </xf>
    <xf numFmtId="0" fontId="134" fillId="31" borderId="0" applyNumberFormat="0" applyBorder="0" applyAlignment="0" applyProtection="0">
      <alignment vertical="center"/>
    </xf>
    <xf numFmtId="0" fontId="134" fillId="32" borderId="0" applyNumberFormat="0" applyBorder="0" applyAlignment="0" applyProtection="0">
      <alignment vertical="center"/>
    </xf>
    <xf numFmtId="0" fontId="134" fillId="27" borderId="0" applyNumberFormat="0" applyBorder="0" applyAlignment="0" applyProtection="0">
      <alignment vertical="center"/>
    </xf>
    <xf numFmtId="0" fontId="134" fillId="34" borderId="0" applyNumberFormat="0" applyBorder="0" applyAlignment="0" applyProtection="0">
      <alignment vertical="center"/>
    </xf>
    <xf numFmtId="0" fontId="134" fillId="35" borderId="0" applyNumberFormat="0" applyBorder="0" applyAlignment="0" applyProtection="0">
      <alignment vertical="center"/>
    </xf>
    <xf numFmtId="0" fontId="134" fillId="37" borderId="0" applyNumberFormat="0" applyBorder="0" applyAlignment="0" applyProtection="0">
      <alignment vertical="center"/>
    </xf>
    <xf numFmtId="0" fontId="134" fillId="31" borderId="0" applyNumberFormat="0" applyBorder="0" applyAlignment="0" applyProtection="0">
      <alignment vertical="center"/>
    </xf>
    <xf numFmtId="0" fontId="134" fillId="34" borderId="0" applyNumberFormat="0" applyBorder="0" applyAlignment="0" applyProtection="0">
      <alignment vertical="center"/>
    </xf>
    <xf numFmtId="0" fontId="134" fillId="38" borderId="0" applyNumberFormat="0" applyBorder="0" applyAlignment="0" applyProtection="0">
      <alignment vertical="center"/>
    </xf>
    <xf numFmtId="0" fontId="149" fillId="40" borderId="0" applyNumberFormat="0" applyBorder="0" applyAlignment="0" applyProtection="0">
      <alignment vertical="center"/>
    </xf>
    <xf numFmtId="0" fontId="149" fillId="35" borderId="0" applyNumberFormat="0" applyBorder="0" applyAlignment="0" applyProtection="0">
      <alignment vertical="center"/>
    </xf>
    <xf numFmtId="0" fontId="149" fillId="37" borderId="0" applyNumberFormat="0" applyBorder="0" applyAlignment="0" applyProtection="0">
      <alignment vertical="center"/>
    </xf>
    <xf numFmtId="0" fontId="149" fillId="41" borderId="0" applyNumberFormat="0" applyBorder="0" applyAlignment="0" applyProtection="0">
      <alignment vertical="center"/>
    </xf>
    <xf numFmtId="0" fontId="149" fillId="39" borderId="0" applyNumberFormat="0" applyBorder="0" applyAlignment="0" applyProtection="0">
      <alignment vertical="center"/>
    </xf>
    <xf numFmtId="0" fontId="149" fillId="42" borderId="0" applyNumberFormat="0" applyBorder="0" applyAlignment="0" applyProtection="0">
      <alignment vertical="center"/>
    </xf>
    <xf numFmtId="0" fontId="39" fillId="0" borderId="0" applyNumberFormat="0" applyFill="0" applyBorder="0" applyAlignment="0" applyProtection="0">
      <alignment vertical="center"/>
    </xf>
    <xf numFmtId="0" fontId="135" fillId="0" borderId="1" applyNumberFormat="0" applyFill="0" applyAlignment="0" applyProtection="0">
      <alignment vertical="center"/>
    </xf>
    <xf numFmtId="0" fontId="136" fillId="0" borderId="2" applyNumberFormat="0" applyFill="0" applyAlignment="0" applyProtection="0">
      <alignment vertical="center"/>
    </xf>
    <xf numFmtId="0" fontId="137" fillId="0" borderId="3" applyNumberFormat="0" applyFill="0" applyAlignment="0" applyProtection="0">
      <alignment vertical="center"/>
    </xf>
    <xf numFmtId="0" fontId="137" fillId="0" borderId="0" applyNumberFormat="0" applyFill="0" applyBorder="0" applyAlignment="0" applyProtection="0">
      <alignment vertical="center"/>
    </xf>
    <xf numFmtId="0" fontId="139" fillId="28" borderId="0" applyNumberFormat="0" applyBorder="0" applyAlignment="0" applyProtection="0">
      <alignment vertical="center"/>
    </xf>
    <xf numFmtId="0" fontId="138" fillId="30" borderId="0" applyNumberFormat="0" applyBorder="0" applyAlignment="0" applyProtection="0">
      <alignment vertical="center"/>
    </xf>
    <xf numFmtId="0" fontId="148" fillId="0" borderId="4" applyNumberFormat="0" applyFill="0" applyAlignment="0" applyProtection="0">
      <alignment vertical="center"/>
    </xf>
    <xf numFmtId="0" fontId="143" fillId="33" borderId="5" applyNumberFormat="0" applyAlignment="0" applyProtection="0">
      <alignment vertical="center"/>
    </xf>
    <xf numFmtId="0" fontId="145" fillId="43" borderId="6" applyNumberFormat="0" applyAlignment="0" applyProtection="0">
      <alignment vertical="center"/>
    </xf>
    <xf numFmtId="0" fontId="147"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44" fillId="0" borderId="7" applyNumberFormat="0" applyFill="0" applyAlignment="0" applyProtection="0">
      <alignment vertical="center"/>
    </xf>
    <xf numFmtId="0" fontId="149" fillId="44" borderId="0" applyNumberFormat="0" applyBorder="0" applyAlignment="0" applyProtection="0">
      <alignment vertical="center"/>
    </xf>
    <xf numFmtId="0" fontId="149" fillId="45" borderId="0" applyNumberFormat="0" applyBorder="0" applyAlignment="0" applyProtection="0">
      <alignment vertical="center"/>
    </xf>
    <xf numFmtId="0" fontId="149" fillId="46" borderId="0" applyNumberFormat="0" applyBorder="0" applyAlignment="0" applyProtection="0">
      <alignment vertical="center"/>
    </xf>
    <xf numFmtId="0" fontId="149" fillId="41" borderId="0" applyNumberFormat="0" applyBorder="0" applyAlignment="0" applyProtection="0">
      <alignment vertical="center"/>
    </xf>
    <xf numFmtId="0" fontId="149" fillId="39" borderId="0" applyNumberFormat="0" applyBorder="0" applyAlignment="0" applyProtection="0">
      <alignment vertical="center"/>
    </xf>
    <xf numFmtId="0" fontId="149" fillId="47" borderId="0" applyNumberFormat="0" applyBorder="0" applyAlignment="0" applyProtection="0">
      <alignment vertical="center"/>
    </xf>
    <xf numFmtId="0" fontId="140" fillId="36" borderId="0" applyNumberFormat="0" applyBorder="0" applyAlignment="0" applyProtection="0">
      <alignment vertical="center"/>
    </xf>
    <xf numFmtId="0" fontId="142" fillId="33" borderId="8" applyNumberFormat="0" applyAlignment="0" applyProtection="0">
      <alignment vertical="center"/>
    </xf>
    <xf numFmtId="0" fontId="141" fillId="27" borderId="5" applyNumberFormat="0" applyAlignment="0" applyProtection="0">
      <alignment vertical="center"/>
    </xf>
    <xf numFmtId="0" fontId="134" fillId="29" borderId="9" applyNumberFormat="0" applyFont="0" applyAlignment="0" applyProtection="0">
      <alignment vertical="center"/>
    </xf>
    <xf numFmtId="43" fontId="3" fillId="0" borderId="0" applyFont="0" applyFill="0" applyBorder="0" applyAlignment="0" applyProtection="0"/>
    <xf numFmtId="0" fontId="36" fillId="7" borderId="48" applyNumberFormat="0" applyAlignment="0" applyProtection="0">
      <alignment vertical="center"/>
    </xf>
    <xf numFmtId="0" fontId="141" fillId="27" borderId="48" applyNumberFormat="0" applyAlignment="0" applyProtection="0">
      <alignment vertical="center"/>
    </xf>
    <xf numFmtId="0" fontId="66" fillId="70" borderId="53" applyNumberFormat="0" applyProtection="0">
      <alignment horizontal="left" vertical="top" indent="1"/>
    </xf>
    <xf numFmtId="0" fontId="30" fillId="0" borderId="35" applyNumberFormat="0" applyFill="0" applyAlignment="0" applyProtection="0">
      <alignment vertical="center"/>
    </xf>
    <xf numFmtId="0" fontId="58" fillId="0" borderId="45">
      <alignment horizontal="left" vertical="center"/>
    </xf>
    <xf numFmtId="4" fontId="66" fillId="45" borderId="53" applyNumberFormat="0" applyProtection="0">
      <alignment horizontal="right" vertical="center"/>
    </xf>
    <xf numFmtId="0" fontId="41" fillId="14" borderId="49" applyNumberFormat="0" applyAlignment="0" applyProtection="0">
      <alignment vertical="center"/>
    </xf>
    <xf numFmtId="0" fontId="36" fillId="7" borderId="42" applyNumberFormat="0" applyAlignment="0" applyProtection="0">
      <alignment vertical="center"/>
    </xf>
    <xf numFmtId="0" fontId="47" fillId="70" borderId="53" applyNumberFormat="0" applyProtection="0">
      <alignment horizontal="left" vertical="center" indent="1"/>
    </xf>
    <xf numFmtId="0" fontId="52" fillId="29" borderId="50" applyNumberFormat="0" applyFont="0" applyAlignment="0" applyProtection="0">
      <alignment vertical="center"/>
    </xf>
    <xf numFmtId="0" fontId="44" fillId="14" borderId="48" applyNumberFormat="0" applyAlignment="0" applyProtection="0">
      <alignment vertical="center"/>
    </xf>
    <xf numFmtId="0" fontId="52" fillId="9" borderId="44" applyNumberFormat="0" applyFont="0" applyAlignment="0" applyProtection="0">
      <alignment vertical="center"/>
    </xf>
    <xf numFmtId="0" fontId="41" fillId="14" borderId="49" applyNumberFormat="0" applyAlignment="0" applyProtection="0">
      <alignment vertical="center"/>
    </xf>
    <xf numFmtId="0" fontId="44" fillId="14" borderId="36" applyNumberFormat="0" applyAlignment="0" applyProtection="0">
      <alignment vertical="center"/>
    </xf>
    <xf numFmtId="0" fontId="52" fillId="9" borderId="50" applyNumberFormat="0" applyFont="0" applyAlignment="0" applyProtection="0">
      <alignment vertical="center"/>
    </xf>
    <xf numFmtId="0" fontId="58" fillId="0" borderId="51">
      <alignment horizontal="left" vertical="center"/>
    </xf>
    <xf numFmtId="0" fontId="52" fillId="9" borderId="38" applyNumberFormat="0" applyFont="0" applyAlignment="0" applyProtection="0">
      <alignment vertical="center"/>
    </xf>
    <xf numFmtId="0" fontId="163" fillId="29" borderId="38" applyNumberFormat="0" applyFont="0" applyAlignment="0" applyProtection="0">
      <alignment vertical="center"/>
    </xf>
    <xf numFmtId="0" fontId="142" fillId="33" borderId="49" applyNumberFormat="0" applyAlignment="0" applyProtection="0">
      <alignment vertical="center"/>
    </xf>
    <xf numFmtId="0" fontId="120" fillId="15" borderId="40" applyNumberFormat="0" applyProtection="0">
      <alignment horizontal="left" vertical="top" indent="1"/>
    </xf>
    <xf numFmtId="4" fontId="66" fillId="71" borderId="40" applyNumberFormat="0" applyProtection="0">
      <alignment horizontal="right" vertical="center"/>
    </xf>
    <xf numFmtId="4" fontId="66" fillId="37" borderId="40" applyNumberFormat="0" applyProtection="0">
      <alignment horizontal="right" vertical="center"/>
    </xf>
    <xf numFmtId="0" fontId="47" fillId="74" borderId="40" applyNumberFormat="0" applyProtection="0">
      <alignment horizontal="left" vertical="top" indent="1"/>
    </xf>
    <xf numFmtId="4" fontId="66" fillId="9" borderId="40" applyNumberFormat="0" applyProtection="0">
      <alignment horizontal="left" vertical="center" indent="1"/>
    </xf>
    <xf numFmtId="0" fontId="66" fillId="9" borderId="40" applyNumberFormat="0" applyProtection="0">
      <alignment horizontal="left" vertical="top" indent="1"/>
    </xf>
    <xf numFmtId="4" fontId="66" fillId="73" borderId="40" applyNumberFormat="0" applyProtection="0">
      <alignment horizontal="right" vertical="center"/>
    </xf>
    <xf numFmtId="0" fontId="143" fillId="33" borderId="36" applyNumberFormat="0" applyAlignment="0" applyProtection="0">
      <alignment vertical="center"/>
    </xf>
    <xf numFmtId="0" fontId="36" fillId="7" borderId="48" applyNumberFormat="0" applyAlignment="0" applyProtection="0">
      <alignment vertical="center"/>
    </xf>
    <xf numFmtId="0" fontId="41" fillId="14" borderId="49" applyNumberFormat="0" applyAlignment="0" applyProtection="0">
      <alignment vertical="center"/>
    </xf>
    <xf numFmtId="4" fontId="66" fillId="9" borderId="53" applyNumberFormat="0" applyProtection="0">
      <alignment horizontal="left" vertical="center" indent="1"/>
    </xf>
    <xf numFmtId="0" fontId="52" fillId="9" borderId="38" applyNumberFormat="0" applyFont="0" applyAlignment="0" applyProtection="0">
      <alignment vertical="center"/>
    </xf>
    <xf numFmtId="0" fontId="141" fillId="27" borderId="48" applyNumberFormat="0" applyAlignment="0" applyProtection="0">
      <alignment vertical="center"/>
    </xf>
    <xf numFmtId="0" fontId="30" fillId="0" borderId="47" applyNumberFormat="0" applyFill="0" applyAlignment="0" applyProtection="0">
      <alignment vertical="center"/>
    </xf>
    <xf numFmtId="0" fontId="44" fillId="14" borderId="36" applyNumberFormat="0" applyAlignment="0" applyProtection="0">
      <alignment vertical="center"/>
    </xf>
    <xf numFmtId="0" fontId="1" fillId="0" borderId="0">
      <alignment vertical="center"/>
    </xf>
    <xf numFmtId="0" fontId="44" fillId="14" borderId="48" applyNumberFormat="0" applyAlignment="0" applyProtection="0">
      <alignment vertical="center"/>
    </xf>
    <xf numFmtId="0" fontId="44" fillId="14" borderId="42" applyNumberFormat="0" applyAlignment="0" applyProtection="0">
      <alignment vertical="center"/>
    </xf>
    <xf numFmtId="0" fontId="41" fillId="14" borderId="43" applyNumberFormat="0" applyAlignment="0" applyProtection="0">
      <alignment vertical="center"/>
    </xf>
    <xf numFmtId="0" fontId="41" fillId="14" borderId="43" applyNumberFormat="0" applyAlignment="0" applyProtection="0">
      <alignment vertical="center"/>
    </xf>
    <xf numFmtId="0" fontId="47" fillId="70" borderId="53" applyNumberFormat="0" applyProtection="0">
      <alignment horizontal="left" vertical="top" indent="1"/>
    </xf>
    <xf numFmtId="0" fontId="44" fillId="14" borderId="42" applyNumberFormat="0" applyAlignment="0" applyProtection="0">
      <alignment vertical="center"/>
    </xf>
    <xf numFmtId="0" fontId="44" fillId="14" borderId="36" applyNumberFormat="0" applyAlignment="0" applyProtection="0">
      <alignment vertical="center"/>
    </xf>
    <xf numFmtId="0" fontId="41" fillId="14" borderId="43" applyNumberFormat="0" applyAlignment="0" applyProtection="0">
      <alignment vertical="center"/>
    </xf>
    <xf numFmtId="0" fontId="47" fillId="10" borderId="53" applyNumberFormat="0" applyProtection="0">
      <alignment horizontal="left" vertical="top" indent="1"/>
    </xf>
    <xf numFmtId="0" fontId="36" fillId="7" borderId="48" applyNumberFormat="0" applyAlignment="0" applyProtection="0">
      <alignment vertical="center"/>
    </xf>
    <xf numFmtId="0" fontId="41" fillId="14" borderId="49" applyNumberFormat="0" applyAlignment="0" applyProtection="0">
      <alignment vertical="center"/>
    </xf>
    <xf numFmtId="0" fontId="36" fillId="7" borderId="36" applyNumberFormat="0" applyAlignment="0" applyProtection="0">
      <alignment vertical="center"/>
    </xf>
    <xf numFmtId="0" fontId="148" fillId="0" borderId="35" applyNumberFormat="0" applyFill="0" applyAlignment="0" applyProtection="0">
      <alignment vertical="center"/>
    </xf>
    <xf numFmtId="0" fontId="143" fillId="33" borderId="42" applyNumberFormat="0" applyAlignment="0" applyProtection="0">
      <alignment vertical="center"/>
    </xf>
    <xf numFmtId="0" fontId="148" fillId="0" borderId="41" applyNumberFormat="0" applyFill="0" applyAlignment="0" applyProtection="0">
      <alignment vertical="center"/>
    </xf>
    <xf numFmtId="0" fontId="36" fillId="7" borderId="42" applyNumberFormat="0" applyAlignment="0" applyProtection="0">
      <alignment vertical="center"/>
    </xf>
    <xf numFmtId="0" fontId="47" fillId="74" borderId="53" applyNumberFormat="0" applyProtection="0">
      <alignment horizontal="left" vertical="center" indent="1"/>
    </xf>
    <xf numFmtId="0" fontId="36" fillId="7" borderId="42" applyNumberFormat="0" applyAlignment="0" applyProtection="0">
      <alignment vertical="center"/>
    </xf>
    <xf numFmtId="0" fontId="30" fillId="0" borderId="47" applyNumberFormat="0" applyFill="0" applyAlignment="0" applyProtection="0">
      <alignment vertical="center"/>
    </xf>
    <xf numFmtId="0" fontId="41" fillId="14" borderId="37" applyNumberFormat="0" applyAlignment="0" applyProtection="0">
      <alignment vertical="center"/>
    </xf>
    <xf numFmtId="0" fontId="36" fillId="7" borderId="42" applyNumberFormat="0" applyAlignment="0" applyProtection="0">
      <alignment vertical="center"/>
    </xf>
    <xf numFmtId="0" fontId="52" fillId="9" borderId="50" applyNumberFormat="0" applyFont="0" applyAlignment="0" applyProtection="0">
      <alignment vertical="center"/>
    </xf>
    <xf numFmtId="0" fontId="30" fillId="0" borderId="47" applyNumberFormat="0" applyFill="0" applyAlignment="0" applyProtection="0">
      <alignment vertical="center"/>
    </xf>
    <xf numFmtId="0" fontId="52" fillId="9" borderId="38" applyNumberFormat="0" applyFont="0" applyAlignment="0" applyProtection="0">
      <alignment vertical="center"/>
    </xf>
    <xf numFmtId="0" fontId="30" fillId="0" borderId="41" applyNumberFormat="0" applyFill="0" applyAlignment="0" applyProtection="0">
      <alignment vertical="center"/>
    </xf>
    <xf numFmtId="0" fontId="44" fillId="14" borderId="42" applyNumberFormat="0" applyAlignment="0" applyProtection="0">
      <alignment vertical="center"/>
    </xf>
    <xf numFmtId="0" fontId="41" fillId="14" borderId="43" applyNumberFormat="0" applyAlignment="0" applyProtection="0">
      <alignment vertical="center"/>
    </xf>
    <xf numFmtId="0" fontId="177" fillId="33" borderId="37" applyNumberFormat="0" applyAlignment="0" applyProtection="0">
      <alignment vertical="center"/>
    </xf>
    <xf numFmtId="0" fontId="178" fillId="27" borderId="36" applyNumberFormat="0" applyAlignment="0" applyProtection="0">
      <alignment vertical="center"/>
    </xf>
    <xf numFmtId="0" fontId="52" fillId="9" borderId="38" applyNumberFormat="0" applyFont="0" applyAlignment="0" applyProtection="0">
      <alignment vertical="center"/>
    </xf>
    <xf numFmtId="0" fontId="141" fillId="27" borderId="42" applyNumberFormat="0" applyAlignment="0" applyProtection="0">
      <alignment vertical="center"/>
    </xf>
    <xf numFmtId="206" fontId="83" fillId="0" borderId="39" applyAlignment="0" applyProtection="0"/>
    <xf numFmtId="0" fontId="30" fillId="0" borderId="41" applyNumberFormat="0" applyFill="0" applyAlignment="0" applyProtection="0">
      <alignment vertical="center"/>
    </xf>
    <xf numFmtId="4" fontId="66" fillId="35" borderId="53" applyNumberFormat="0" applyProtection="0">
      <alignment horizontal="right" vertical="center"/>
    </xf>
    <xf numFmtId="0" fontId="143" fillId="33" borderId="42" applyNumberFormat="0" applyAlignment="0" applyProtection="0">
      <alignment vertical="center"/>
    </xf>
    <xf numFmtId="0" fontId="41" fillId="14" borderId="43" applyNumberFormat="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36" fillId="7" borderId="48" applyNumberFormat="0" applyAlignment="0" applyProtection="0">
      <alignment vertical="center"/>
    </xf>
    <xf numFmtId="0" fontId="1" fillId="0" borderId="0">
      <alignment vertical="center"/>
    </xf>
    <xf numFmtId="0" fontId="41" fillId="14" borderId="49" applyNumberFormat="0" applyAlignment="0" applyProtection="0">
      <alignment vertical="center"/>
    </xf>
    <xf numFmtId="43" fontId="1" fillId="0" borderId="0" applyFont="0" applyFill="0" applyBorder="0" applyAlignment="0" applyProtection="0">
      <alignment vertical="center"/>
    </xf>
    <xf numFmtId="0" fontId="1" fillId="0" borderId="0">
      <alignment vertical="center"/>
    </xf>
    <xf numFmtId="0" fontId="41" fillId="14" borderId="49" applyNumberFormat="0" applyAlignment="0" applyProtection="0">
      <alignment vertical="center"/>
    </xf>
    <xf numFmtId="0" fontId="52" fillId="9" borderId="50" applyNumberFormat="0" applyFont="0" applyAlignment="0" applyProtection="0">
      <alignment vertical="center"/>
    </xf>
    <xf numFmtId="0" fontId="52" fillId="9" borderId="50" applyNumberFormat="0" applyFont="0" applyAlignment="0" applyProtection="0">
      <alignment vertical="center"/>
    </xf>
    <xf numFmtId="4" fontId="66" fillId="28" borderId="53" applyNumberFormat="0" applyProtection="0">
      <alignment horizontal="right" vertical="center"/>
    </xf>
    <xf numFmtId="0" fontId="142" fillId="33" borderId="43" applyNumberFormat="0" applyAlignment="0" applyProtection="0">
      <alignment vertical="center"/>
    </xf>
    <xf numFmtId="0" fontId="52" fillId="9" borderId="38" applyNumberFormat="0" applyFont="0" applyAlignment="0" applyProtection="0">
      <alignment vertical="center"/>
    </xf>
    <xf numFmtId="0" fontId="44" fillId="33" borderId="36" applyNumberFormat="0" applyAlignment="0" applyProtection="0">
      <alignment vertical="center"/>
    </xf>
    <xf numFmtId="0" fontId="36" fillId="7" borderId="48" applyNumberFormat="0" applyAlignment="0" applyProtection="0">
      <alignment vertical="center"/>
    </xf>
    <xf numFmtId="0" fontId="47" fillId="10" borderId="53" applyNumberFormat="0" applyProtection="0">
      <alignment horizontal="left" vertical="center" indent="1"/>
    </xf>
    <xf numFmtId="0" fontId="30" fillId="0" borderId="41" applyNumberFormat="0" applyFill="0" applyAlignment="0" applyProtection="0">
      <alignment vertical="center"/>
    </xf>
    <xf numFmtId="0" fontId="30" fillId="0" borderId="47" applyNumberFormat="0" applyFill="0" applyAlignment="0" applyProtection="0">
      <alignment vertical="center"/>
    </xf>
    <xf numFmtId="0" fontId="52" fillId="9" borderId="44" applyNumberFormat="0" applyFont="0" applyAlignment="0" applyProtection="0">
      <alignment vertical="center"/>
    </xf>
    <xf numFmtId="0" fontId="44" fillId="14" borderId="48" applyNumberFormat="0" applyAlignment="0" applyProtection="0">
      <alignment vertical="center"/>
    </xf>
    <xf numFmtId="0" fontId="30" fillId="0" borderId="35" applyNumberFormat="0" applyFill="0" applyAlignment="0" applyProtection="0">
      <alignment vertical="center"/>
    </xf>
    <xf numFmtId="4" fontId="66" fillId="73" borderId="53" applyNumberFormat="0" applyProtection="0">
      <alignment horizontal="right" vertical="center"/>
    </xf>
    <xf numFmtId="0" fontId="52" fillId="9" borderId="44" applyNumberFormat="0" applyFont="0" applyAlignment="0" applyProtection="0">
      <alignment vertical="center"/>
    </xf>
    <xf numFmtId="4" fontId="123" fillId="73" borderId="53" applyNumberFormat="0" applyProtection="0">
      <alignment horizontal="right" vertical="center"/>
    </xf>
    <xf numFmtId="0" fontId="170" fillId="0" borderId="47" applyNumberFormat="0" applyFill="0" applyAlignment="0" applyProtection="0">
      <alignment vertical="center"/>
    </xf>
    <xf numFmtId="206" fontId="83" fillId="0" borderId="52" applyAlignment="0" applyProtection="0"/>
    <xf numFmtId="0" fontId="52" fillId="9" borderId="50" applyNumberFormat="0" applyFont="0" applyAlignment="0" applyProtection="0">
      <alignment vertical="center"/>
    </xf>
    <xf numFmtId="0" fontId="44" fillId="14" borderId="36" applyNumberFormat="0" applyAlignment="0" applyProtection="0">
      <alignment vertical="center"/>
    </xf>
    <xf numFmtId="0" fontId="52" fillId="9" borderId="44" applyNumberFormat="0" applyFont="0" applyAlignment="0" applyProtection="0">
      <alignment vertical="center"/>
    </xf>
    <xf numFmtId="0" fontId="52" fillId="0" borderId="0">
      <alignment vertical="center"/>
    </xf>
    <xf numFmtId="0" fontId="33" fillId="23" borderId="0" applyNumberFormat="0" applyBorder="0" applyAlignment="0" applyProtection="0">
      <alignment vertical="center"/>
    </xf>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52" fillId="0" borderId="0"/>
    <xf numFmtId="0" fontId="31" fillId="12" borderId="0" applyNumberFormat="0" applyBorder="0" applyAlignment="0" applyProtection="0">
      <alignment vertical="center"/>
    </xf>
    <xf numFmtId="0" fontId="31" fillId="6" borderId="0" applyNumberFormat="0" applyBorder="0" applyAlignment="0" applyProtection="0">
      <alignment vertical="center"/>
    </xf>
    <xf numFmtId="0" fontId="45" fillId="0" borderId="0" applyNumberFormat="0" applyFill="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4" borderId="0" applyNumberFormat="0" applyBorder="0" applyAlignment="0" applyProtection="0">
      <alignment vertical="center"/>
    </xf>
    <xf numFmtId="0" fontId="52" fillId="0" borderId="0"/>
    <xf numFmtId="0" fontId="31" fillId="5" borderId="0" applyNumberFormat="0" applyBorder="0" applyAlignment="0" applyProtection="0">
      <alignment vertical="center"/>
    </xf>
    <xf numFmtId="0" fontId="31" fillId="0" borderId="0"/>
    <xf numFmtId="0" fontId="52" fillId="0" borderId="0"/>
    <xf numFmtId="0" fontId="52" fillId="0" borderId="0"/>
    <xf numFmtId="0" fontId="33" fillId="21" borderId="0" applyNumberFormat="0" applyBorder="0" applyAlignment="0" applyProtection="0">
      <alignment vertical="center"/>
    </xf>
    <xf numFmtId="0" fontId="31" fillId="7"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3" fillId="20" borderId="0" applyNumberFormat="0" applyBorder="0" applyAlignment="0" applyProtection="0">
      <alignment vertical="center"/>
    </xf>
    <xf numFmtId="0" fontId="31" fillId="3"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176" fontId="52" fillId="0" borderId="0" applyFont="0" applyFill="0" applyBorder="0" applyAlignment="0" applyProtection="0">
      <alignment vertical="center"/>
    </xf>
    <xf numFmtId="0" fontId="31" fillId="7" borderId="0" applyNumberFormat="0" applyBorder="0" applyAlignment="0" applyProtection="0">
      <alignment vertical="center"/>
    </xf>
    <xf numFmtId="43" fontId="31" fillId="0" borderId="0" applyFont="0" applyFill="0" applyBorder="0" applyAlignment="0" applyProtection="0">
      <alignment vertical="center"/>
    </xf>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12" borderId="0" applyNumberFormat="0" applyBorder="0" applyAlignment="0" applyProtection="0">
      <alignment vertical="center"/>
    </xf>
    <xf numFmtId="0" fontId="31" fillId="3" borderId="0" applyNumberFormat="0" applyBorder="0" applyAlignment="0" applyProtection="0">
      <alignment vertical="center"/>
    </xf>
    <xf numFmtId="0" fontId="31" fillId="9" borderId="0" applyNumberFormat="0" applyBorder="0" applyAlignment="0" applyProtection="0">
      <alignment vertical="center"/>
    </xf>
    <xf numFmtId="0" fontId="44" fillId="14" borderId="5" applyNumberFormat="0" applyAlignment="0" applyProtection="0">
      <alignment vertical="center"/>
    </xf>
    <xf numFmtId="0" fontId="31" fillId="2" borderId="0" applyNumberFormat="0" applyBorder="0" applyAlignment="0" applyProtection="0">
      <alignment vertical="center"/>
    </xf>
    <xf numFmtId="0" fontId="31" fillId="6" borderId="0" applyNumberFormat="0" applyBorder="0" applyAlignment="0" applyProtection="0">
      <alignment vertical="center"/>
    </xf>
    <xf numFmtId="0" fontId="52" fillId="0" borderId="0">
      <alignment vertical="center"/>
    </xf>
    <xf numFmtId="0" fontId="31" fillId="5"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4"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31" fillId="6" borderId="0" applyNumberFormat="0" applyBorder="0" applyAlignment="0" applyProtection="0">
      <alignment vertical="center"/>
    </xf>
    <xf numFmtId="0" fontId="52" fillId="0" borderId="0">
      <alignment vertical="center"/>
    </xf>
    <xf numFmtId="0" fontId="31" fillId="5"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9" borderId="0" applyNumberFormat="0" applyBorder="0" applyAlignment="0" applyProtection="0">
      <alignment vertical="center"/>
    </xf>
    <xf numFmtId="0" fontId="33" fillId="24" borderId="0" applyNumberFormat="0" applyBorder="0" applyAlignment="0" applyProtection="0">
      <alignment vertical="center"/>
    </xf>
    <xf numFmtId="0" fontId="33" fillId="18" borderId="0" applyNumberFormat="0" applyBorder="0" applyAlignment="0" applyProtection="0">
      <alignment vertical="center"/>
    </xf>
    <xf numFmtId="0" fontId="31" fillId="2" borderId="0" applyNumberFormat="0" applyBorder="0" applyAlignment="0" applyProtection="0">
      <alignment vertical="center"/>
    </xf>
    <xf numFmtId="0" fontId="31" fillId="3"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43" fontId="52" fillId="0" borderId="0" applyFont="0" applyFill="0" applyBorder="0" applyAlignment="0" applyProtection="0">
      <alignment vertical="center"/>
    </xf>
    <xf numFmtId="0" fontId="52" fillId="0" borderId="0">
      <alignment vertical="center"/>
    </xf>
    <xf numFmtId="0" fontId="52" fillId="0" borderId="0">
      <alignment vertical="center"/>
    </xf>
    <xf numFmtId="0" fontId="31" fillId="6" borderId="0" applyNumberFormat="0" applyBorder="0" applyAlignment="0" applyProtection="0">
      <alignment vertical="center"/>
    </xf>
    <xf numFmtId="0" fontId="33" fillId="24" borderId="0" applyNumberFormat="0" applyBorder="0" applyAlignment="0" applyProtection="0">
      <alignment vertical="center"/>
    </xf>
    <xf numFmtId="0" fontId="33" fillId="18" borderId="0" applyNumberFormat="0" applyBorder="0" applyAlignment="0" applyProtection="0">
      <alignment vertical="center"/>
    </xf>
    <xf numFmtId="0" fontId="31" fillId="7" borderId="0" applyNumberFormat="0" applyBorder="0" applyAlignment="0" applyProtection="0">
      <alignment vertical="center"/>
    </xf>
    <xf numFmtId="43" fontId="52" fillId="0" borderId="0" applyFont="0" applyFill="0" applyBorder="0" applyAlignment="0" applyProtection="0">
      <alignment vertical="center"/>
    </xf>
    <xf numFmtId="0" fontId="33" fillId="18" borderId="0" applyNumberFormat="0" applyBorder="0" applyAlignment="0" applyProtection="0">
      <alignment vertical="center"/>
    </xf>
    <xf numFmtId="0" fontId="31" fillId="9" borderId="0" applyNumberFormat="0" applyBorder="0" applyAlignment="0" applyProtection="0">
      <alignment vertical="center"/>
    </xf>
    <xf numFmtId="0" fontId="52" fillId="0" borderId="0">
      <alignment vertical="center"/>
    </xf>
    <xf numFmtId="0" fontId="33" fillId="18" borderId="0" applyNumberFormat="0" applyBorder="0" applyAlignment="0" applyProtection="0">
      <alignment vertical="center"/>
    </xf>
    <xf numFmtId="0" fontId="35" fillId="3"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31" fillId="4" borderId="0" applyNumberFormat="0" applyBorder="0" applyAlignment="0" applyProtection="0">
      <alignment vertical="center"/>
    </xf>
    <xf numFmtId="0" fontId="45" fillId="0" borderId="0" applyNumberFormat="0" applyFill="0" applyBorder="0" applyAlignment="0" applyProtection="0">
      <alignment vertical="center"/>
    </xf>
    <xf numFmtId="0" fontId="31" fillId="2" borderId="0" applyNumberFormat="0" applyBorder="0" applyAlignment="0" applyProtection="0">
      <alignment vertical="center"/>
    </xf>
    <xf numFmtId="0" fontId="31" fillId="6"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45" fillId="0" borderId="0" applyNumberFormat="0" applyFill="0" applyBorder="0" applyAlignment="0" applyProtection="0">
      <alignment vertical="center"/>
    </xf>
    <xf numFmtId="0" fontId="31" fillId="2" borderId="0" applyNumberFormat="0" applyBorder="0" applyAlignment="0" applyProtection="0">
      <alignment vertical="center"/>
    </xf>
    <xf numFmtId="0" fontId="45" fillId="0" borderId="0" applyNumberFormat="0" applyFill="0" applyBorder="0" applyAlignment="0" applyProtection="0">
      <alignment vertical="center"/>
    </xf>
    <xf numFmtId="0" fontId="31" fillId="7" borderId="0" applyNumberFormat="0" applyBorder="0" applyAlignment="0" applyProtection="0">
      <alignment vertical="center"/>
    </xf>
    <xf numFmtId="0" fontId="31" fillId="2" borderId="0" applyNumberFormat="0" applyBorder="0" applyAlignment="0" applyProtection="0">
      <alignment vertical="center"/>
    </xf>
    <xf numFmtId="0" fontId="31" fillId="6"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45" fillId="0" borderId="0" applyNumberFormat="0" applyFill="0" applyBorder="0" applyAlignment="0" applyProtection="0">
      <alignment vertical="center"/>
    </xf>
    <xf numFmtId="0" fontId="31" fillId="6"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3" fillId="14" borderId="0" applyNumberFormat="0" applyBorder="0" applyAlignment="0" applyProtection="0">
      <alignment vertical="center"/>
    </xf>
    <xf numFmtId="0" fontId="31" fillId="2" borderId="0" applyNumberFormat="0" applyBorder="0" applyAlignment="0" applyProtection="0">
      <alignment vertical="center"/>
    </xf>
    <xf numFmtId="0" fontId="33" fillId="20" borderId="0" applyNumberFormat="0" applyBorder="0" applyAlignment="0" applyProtection="0">
      <alignment vertical="center"/>
    </xf>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3" fillId="23"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43" fontId="52" fillId="0" borderId="0" applyFont="0" applyFill="0" applyBorder="0" applyAlignment="0" applyProtection="0"/>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7"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7"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5" fillId="3" borderId="0" applyNumberFormat="0" applyBorder="0" applyAlignment="0" applyProtection="0">
      <alignment vertical="center"/>
    </xf>
    <xf numFmtId="0" fontId="33" fillId="15" borderId="0" applyNumberFormat="0" applyBorder="0" applyAlignment="0" applyProtection="0">
      <alignment vertical="center"/>
    </xf>
    <xf numFmtId="0" fontId="31" fillId="2" borderId="0" applyNumberFormat="0" applyBorder="0" applyAlignment="0" applyProtection="0">
      <alignment vertical="center"/>
    </xf>
    <xf numFmtId="0" fontId="33" fillId="23" borderId="0" applyNumberFormat="0" applyBorder="0" applyAlignment="0" applyProtection="0">
      <alignment vertical="center"/>
    </xf>
    <xf numFmtId="0" fontId="31" fillId="9" borderId="0" applyNumberFormat="0" applyBorder="0" applyAlignment="0" applyProtection="0">
      <alignment vertical="center"/>
    </xf>
    <xf numFmtId="0" fontId="31" fillId="11" borderId="0" applyNumberFormat="0" applyBorder="0" applyAlignment="0" applyProtection="0">
      <alignment vertical="center"/>
    </xf>
    <xf numFmtId="0" fontId="31" fillId="2" borderId="0" applyNumberFormat="0" applyBorder="0" applyAlignment="0" applyProtection="0">
      <alignment vertical="center"/>
    </xf>
    <xf numFmtId="0" fontId="31" fillId="9" borderId="0" applyNumberFormat="0" applyBorder="0" applyAlignment="0" applyProtection="0">
      <alignment vertical="center"/>
    </xf>
    <xf numFmtId="0" fontId="31" fillId="2" borderId="0" applyNumberFormat="0" applyBorder="0" applyAlignment="0" applyProtection="0">
      <alignment vertical="center"/>
    </xf>
    <xf numFmtId="0" fontId="31" fillId="9" borderId="0" applyNumberFormat="0" applyBorder="0" applyAlignment="0" applyProtection="0">
      <alignment vertical="center"/>
    </xf>
    <xf numFmtId="0" fontId="31" fillId="2" borderId="0" applyNumberFormat="0" applyBorder="0" applyAlignment="0" applyProtection="0">
      <alignment vertical="center"/>
    </xf>
    <xf numFmtId="0" fontId="31" fillId="9" borderId="0" applyNumberFormat="0" applyBorder="0" applyAlignment="0" applyProtection="0">
      <alignment vertical="center"/>
    </xf>
    <xf numFmtId="0" fontId="44" fillId="14" borderId="5" applyNumberFormat="0" applyAlignment="0" applyProtection="0">
      <alignment vertical="center"/>
    </xf>
    <xf numFmtId="0" fontId="31" fillId="2" borderId="0" applyNumberFormat="0" applyBorder="0" applyAlignment="0" applyProtection="0">
      <alignment vertical="center"/>
    </xf>
    <xf numFmtId="0" fontId="31" fillId="9" borderId="0" applyNumberFormat="0" applyBorder="0" applyAlignment="0" applyProtection="0">
      <alignment vertical="center"/>
    </xf>
    <xf numFmtId="0" fontId="31" fillId="2" borderId="0" applyNumberFormat="0" applyBorder="0" applyAlignment="0" applyProtection="0">
      <alignment vertical="center"/>
    </xf>
    <xf numFmtId="0" fontId="31" fillId="6" borderId="0" applyNumberFormat="0" applyBorder="0" applyAlignment="0" applyProtection="0">
      <alignment vertical="center"/>
    </xf>
    <xf numFmtId="0" fontId="33" fillId="18" borderId="0" applyNumberFormat="0" applyBorder="0" applyAlignment="0" applyProtection="0">
      <alignment vertical="center"/>
    </xf>
    <xf numFmtId="0" fontId="31" fillId="2" borderId="0" applyNumberFormat="0" applyBorder="0" applyAlignment="0" applyProtection="0">
      <alignment vertical="center"/>
    </xf>
    <xf numFmtId="0" fontId="31" fillId="5" borderId="0" applyNumberFormat="0" applyBorder="0" applyAlignment="0" applyProtection="0">
      <alignment vertical="center"/>
    </xf>
    <xf numFmtId="0" fontId="31" fillId="9" borderId="0" applyNumberFormat="0" applyBorder="0" applyAlignment="0" applyProtection="0">
      <alignment vertical="center"/>
    </xf>
    <xf numFmtId="0" fontId="31" fillId="6" borderId="0" applyNumberFormat="0" applyBorder="0" applyAlignment="0" applyProtection="0">
      <alignment vertical="center"/>
    </xf>
    <xf numFmtId="0" fontId="31" fillId="2"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2" borderId="0" applyNumberFormat="0" applyBorder="0" applyAlignment="0" applyProtection="0">
      <alignment vertical="center"/>
    </xf>
    <xf numFmtId="0" fontId="31" fillId="9" borderId="0" applyNumberFormat="0" applyBorder="0" applyAlignment="0" applyProtection="0">
      <alignment vertical="center"/>
    </xf>
    <xf numFmtId="0" fontId="31" fillId="6" borderId="0" applyNumberFormat="0" applyBorder="0" applyAlignment="0" applyProtection="0">
      <alignment vertical="center"/>
    </xf>
    <xf numFmtId="0" fontId="31" fillId="2" borderId="0" applyNumberFormat="0" applyBorder="0" applyAlignment="0" applyProtection="0">
      <alignment vertical="center"/>
    </xf>
    <xf numFmtId="0" fontId="33" fillId="23" borderId="0" applyNumberFormat="0" applyBorder="0" applyAlignment="0" applyProtection="0">
      <alignment vertical="center"/>
    </xf>
    <xf numFmtId="0" fontId="31" fillId="2" borderId="0" applyNumberFormat="0" applyBorder="0" applyAlignment="0" applyProtection="0">
      <alignment vertical="center"/>
    </xf>
    <xf numFmtId="0" fontId="33" fillId="23"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1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52" fillId="0" borderId="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46" fillId="15" borderId="0" applyNumberFormat="0" applyBorder="0" applyAlignment="0" applyProtection="0">
      <alignment vertical="center"/>
    </xf>
    <xf numFmtId="0" fontId="31" fillId="3"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11" borderId="0" applyNumberFormat="0" applyBorder="0" applyAlignment="0" applyProtection="0">
      <alignment vertical="center"/>
    </xf>
    <xf numFmtId="0" fontId="31" fillId="7" borderId="0" applyNumberFormat="0" applyBorder="0" applyAlignment="0" applyProtection="0">
      <alignment vertical="center"/>
    </xf>
    <xf numFmtId="0" fontId="31" fillId="3" borderId="0" applyNumberFormat="0" applyBorder="0" applyAlignment="0" applyProtection="0">
      <alignment vertical="center"/>
    </xf>
    <xf numFmtId="0" fontId="31" fillId="7"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3" fillId="17" borderId="0" applyNumberFormat="0" applyBorder="0" applyAlignment="0" applyProtection="0">
      <alignment vertical="center"/>
    </xf>
    <xf numFmtId="0" fontId="31" fillId="6" borderId="0" applyNumberFormat="0" applyBorder="0" applyAlignment="0" applyProtection="0">
      <alignment vertical="center"/>
    </xf>
    <xf numFmtId="0" fontId="31" fillId="15" borderId="0" applyNumberFormat="0" applyBorder="0" applyAlignment="0" applyProtection="0">
      <alignment vertical="center"/>
    </xf>
    <xf numFmtId="0" fontId="31" fillId="4"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7"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3" fillId="24" borderId="0" applyNumberFormat="0" applyBorder="0" applyAlignment="0" applyProtection="0">
      <alignment vertical="center"/>
    </xf>
    <xf numFmtId="0" fontId="31" fillId="7"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11"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10"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52" fillId="0" borderId="0"/>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3" fillId="17" borderId="0" applyNumberFormat="0" applyBorder="0" applyAlignment="0" applyProtection="0">
      <alignment vertical="center"/>
    </xf>
    <xf numFmtId="0" fontId="31" fillId="13"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31" fillId="6" borderId="0" applyNumberFormat="0" applyBorder="0" applyAlignment="0" applyProtection="0">
      <alignment vertical="center"/>
    </xf>
    <xf numFmtId="0" fontId="52" fillId="0" borderId="0"/>
    <xf numFmtId="0" fontId="31" fillId="4"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45"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6" borderId="0" applyNumberFormat="0" applyBorder="0" applyAlignment="0" applyProtection="0">
      <alignment vertical="center"/>
    </xf>
    <xf numFmtId="0" fontId="31" fillId="8" borderId="0" applyNumberFormat="0" applyBorder="0" applyAlignment="0" applyProtection="0">
      <alignment vertical="center"/>
    </xf>
    <xf numFmtId="0" fontId="31" fillId="4" borderId="0" applyNumberFormat="0" applyBorder="0" applyAlignment="0" applyProtection="0">
      <alignment vertical="center"/>
    </xf>
    <xf numFmtId="0" fontId="31" fillId="6" borderId="0" applyNumberFormat="0" applyBorder="0" applyAlignment="0" applyProtection="0">
      <alignment vertical="center"/>
    </xf>
    <xf numFmtId="0" fontId="31" fillId="4"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5"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4" borderId="0" applyNumberFormat="0" applyBorder="0" applyAlignment="0" applyProtection="0">
      <alignment vertical="center"/>
    </xf>
    <xf numFmtId="0" fontId="46" fillId="15" borderId="0" applyNumberFormat="0" applyBorder="0" applyAlignment="0" applyProtection="0">
      <alignment vertical="center"/>
    </xf>
    <xf numFmtId="0" fontId="31" fillId="7" borderId="0" applyNumberFormat="0" applyBorder="0" applyAlignment="0" applyProtection="0">
      <alignment vertical="center"/>
    </xf>
    <xf numFmtId="0" fontId="31" fillId="4"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6"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4"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43" fontId="31" fillId="0" borderId="0" applyFont="0" applyFill="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33" fillId="24" borderId="0" applyNumberFormat="0" applyBorder="0" applyAlignment="0" applyProtection="0">
      <alignment vertical="center"/>
    </xf>
    <xf numFmtId="0" fontId="31" fillId="7" borderId="0" applyNumberFormat="0" applyBorder="0" applyAlignment="0" applyProtection="0">
      <alignment vertical="center"/>
    </xf>
    <xf numFmtId="0" fontId="31" fillId="5" borderId="0" applyNumberFormat="0" applyBorder="0" applyAlignment="0" applyProtection="0">
      <alignment vertical="center"/>
    </xf>
    <xf numFmtId="0" fontId="31" fillId="4" borderId="0" applyNumberFormat="0" applyBorder="0" applyAlignment="0" applyProtection="0">
      <alignment vertical="center"/>
    </xf>
    <xf numFmtId="0" fontId="33" fillId="24" borderId="0" applyNumberFormat="0" applyBorder="0" applyAlignment="0" applyProtection="0">
      <alignment vertical="center"/>
    </xf>
    <xf numFmtId="0" fontId="31" fillId="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52" fillId="0" borderId="0"/>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31" fillId="4" borderId="0" applyNumberFormat="0" applyBorder="0" applyAlignment="0" applyProtection="0">
      <alignment vertical="center"/>
    </xf>
    <xf numFmtId="0" fontId="31" fillId="7" borderId="0" applyNumberFormat="0" applyBorder="0" applyAlignment="0" applyProtection="0">
      <alignment vertical="center"/>
    </xf>
    <xf numFmtId="0" fontId="52" fillId="0" borderId="0"/>
    <xf numFmtId="0" fontId="31" fillId="0" borderId="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3" fillId="20" borderId="0" applyNumberFormat="0" applyBorder="0" applyAlignment="0" applyProtection="0">
      <alignment vertical="center"/>
    </xf>
    <xf numFmtId="0" fontId="31" fillId="5"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5"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52" fillId="0" borderId="0"/>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52" fillId="0" borderId="0"/>
    <xf numFmtId="0" fontId="31" fillId="5" borderId="0" applyNumberFormat="0" applyBorder="0" applyAlignment="0" applyProtection="0">
      <alignment vertical="center"/>
    </xf>
    <xf numFmtId="0" fontId="46" fillId="1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52" fillId="0" borderId="0"/>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31" fillId="5" borderId="0" applyNumberFormat="0" applyBorder="0" applyAlignment="0" applyProtection="0">
      <alignment vertical="center"/>
    </xf>
    <xf numFmtId="0" fontId="31" fillId="8" borderId="0" applyNumberFormat="0" applyBorder="0" applyAlignment="0" applyProtection="0">
      <alignment vertical="center"/>
    </xf>
    <xf numFmtId="0" fontId="52" fillId="0" borderId="0"/>
    <xf numFmtId="0" fontId="31" fillId="8" borderId="0" applyNumberFormat="0" applyBorder="0" applyAlignment="0" applyProtection="0">
      <alignment vertical="center"/>
    </xf>
    <xf numFmtId="0" fontId="5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52" fillId="0" borderId="0"/>
    <xf numFmtId="0" fontId="52" fillId="0" borderId="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 fillId="0" borderId="0"/>
    <xf numFmtId="0" fontId="35" fillId="3"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52" fillId="0" borderId="0"/>
    <xf numFmtId="0" fontId="33" fillId="19"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3" fillId="24"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3" fillId="21" borderId="0" applyNumberFormat="0" applyBorder="0" applyAlignment="0" applyProtection="0">
      <alignment vertical="center"/>
    </xf>
    <xf numFmtId="0" fontId="31" fillId="7" borderId="0" applyNumberFormat="0" applyBorder="0" applyAlignment="0" applyProtection="0">
      <alignment vertical="center"/>
    </xf>
    <xf numFmtId="0" fontId="33" fillId="21"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43" fontId="52" fillId="0" borderId="0" applyFont="0" applyFill="0" applyBorder="0" applyAlignment="0" applyProtection="0"/>
    <xf numFmtId="0" fontId="31" fillId="7" borderId="0" applyNumberFormat="0" applyBorder="0" applyAlignment="0" applyProtection="0">
      <alignment vertical="center"/>
    </xf>
    <xf numFmtId="0" fontId="31" fillId="5"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43" fontId="52" fillId="0" borderId="0" applyFont="0" applyFill="0" applyBorder="0" applyAlignment="0" applyProtection="0"/>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12" borderId="0" applyNumberFormat="0" applyBorder="0" applyAlignment="0" applyProtection="0">
      <alignment vertical="center"/>
    </xf>
    <xf numFmtId="0" fontId="31" fillId="8" borderId="0" applyNumberFormat="0" applyBorder="0" applyAlignment="0" applyProtection="0">
      <alignment vertical="center"/>
    </xf>
    <xf numFmtId="177" fontId="52" fillId="0" borderId="0" applyFont="0" applyFill="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5" borderId="0" applyNumberFormat="0" applyBorder="0" applyAlignment="0" applyProtection="0">
      <alignment vertical="center"/>
    </xf>
    <xf numFmtId="0" fontId="31" fillId="9" borderId="0" applyNumberFormat="0" applyBorder="0" applyAlignment="0" applyProtection="0">
      <alignment vertical="center"/>
    </xf>
    <xf numFmtId="43" fontId="31" fillId="0" borderId="0" applyFont="0" applyFill="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52" fillId="0" borderId="0"/>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7" borderId="0" applyNumberFormat="0" applyBorder="0" applyAlignment="0" applyProtection="0">
      <alignment vertical="center"/>
    </xf>
    <xf numFmtId="0" fontId="31" fillId="11" borderId="0" applyNumberFormat="0" applyBorder="0" applyAlignment="0" applyProtection="0">
      <alignment vertical="center"/>
    </xf>
    <xf numFmtId="0" fontId="31" fillId="7" borderId="0" applyNumberFormat="0" applyBorder="0" applyAlignment="0" applyProtection="0">
      <alignment vertical="center"/>
    </xf>
    <xf numFmtId="0" fontId="31" fillId="11"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6" fillId="15"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11"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40" fillId="4" borderId="0" applyNumberFormat="0" applyBorder="0" applyAlignment="0" applyProtection="0">
      <alignment vertical="center"/>
    </xf>
    <xf numFmtId="0" fontId="31" fillId="9" borderId="0" applyNumberFormat="0" applyBorder="0" applyAlignment="0" applyProtection="0">
      <alignment vertical="center"/>
    </xf>
    <xf numFmtId="0" fontId="32" fillId="0" borderId="1" applyNumberFormat="0" applyFill="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2" borderId="0" applyNumberFormat="0" applyBorder="0" applyAlignment="0" applyProtection="0">
      <alignment vertical="center"/>
    </xf>
    <xf numFmtId="0" fontId="33" fillId="21" borderId="0" applyNumberFormat="0" applyBorder="0" applyAlignment="0" applyProtection="0">
      <alignment vertical="center"/>
    </xf>
    <xf numFmtId="0" fontId="31" fillId="2" borderId="0" applyNumberFormat="0" applyBorder="0" applyAlignment="0" applyProtection="0">
      <alignment vertical="center"/>
    </xf>
    <xf numFmtId="0" fontId="33" fillId="21"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13"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43" fontId="52" fillId="0" borderId="0" applyFont="0" applyFill="0" applyBorder="0" applyAlignment="0" applyProtection="0">
      <alignment vertical="center"/>
    </xf>
    <xf numFmtId="0" fontId="52" fillId="0" borderId="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5" fillId="3" borderId="0" applyNumberFormat="0" applyBorder="0" applyAlignment="0" applyProtection="0">
      <alignment vertical="center"/>
    </xf>
    <xf numFmtId="0" fontId="31" fillId="2" borderId="0" applyNumberFormat="0" applyBorder="0" applyAlignment="0" applyProtection="0">
      <alignment vertical="center"/>
    </xf>
    <xf numFmtId="0" fontId="35" fillId="3" borderId="0" applyNumberFormat="0" applyBorder="0" applyAlignment="0" applyProtection="0">
      <alignment vertical="center"/>
    </xf>
    <xf numFmtId="0" fontId="31" fillId="2" borderId="0" applyNumberFormat="0" applyBorder="0" applyAlignment="0" applyProtection="0">
      <alignment vertical="center"/>
    </xf>
    <xf numFmtId="0" fontId="35" fillId="3" borderId="0" applyNumberFormat="0" applyBorder="0" applyAlignment="0" applyProtection="0">
      <alignment vertical="center"/>
    </xf>
    <xf numFmtId="0" fontId="31" fillId="2" borderId="0" applyNumberFormat="0" applyBorder="0" applyAlignment="0" applyProtection="0">
      <alignment vertical="center"/>
    </xf>
    <xf numFmtId="0" fontId="31" fillId="5"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0" borderId="0"/>
    <xf numFmtId="0" fontId="31" fillId="10"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31" fillId="4" borderId="0" applyNumberFormat="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0" fillId="0" borderId="4" applyNumberFormat="0" applyFill="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43" fontId="52" fillId="0" borderId="0" applyFon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2" fillId="0" borderId="0"/>
    <xf numFmtId="0" fontId="3" fillId="0" borderId="0"/>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2"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2"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22"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22" borderId="0" applyNumberFormat="0" applyBorder="0" applyAlignment="0" applyProtection="0">
      <alignment vertical="center"/>
    </xf>
    <xf numFmtId="0" fontId="31" fillId="10" borderId="0" applyNumberFormat="0" applyBorder="0" applyAlignment="0" applyProtection="0">
      <alignment vertical="center"/>
    </xf>
    <xf numFmtId="177" fontId="52" fillId="0" borderId="0" applyFon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2" fillId="0" borderId="0"/>
    <xf numFmtId="0" fontId="52" fillId="0" borderId="0"/>
    <xf numFmtId="0" fontId="52" fillId="0" borderId="0"/>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52"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2" fillId="0" borderId="0"/>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3" fillId="23"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52" fillId="0" borderId="0"/>
    <xf numFmtId="0" fontId="52" fillId="0" borderId="0"/>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52" fillId="0" borderId="0"/>
    <xf numFmtId="0" fontId="31" fillId="12" borderId="0" applyNumberFormat="0" applyBorder="0" applyAlignment="0" applyProtection="0">
      <alignment vertical="center"/>
    </xf>
    <xf numFmtId="0" fontId="31" fillId="5" borderId="0" applyNumberFormat="0" applyBorder="0" applyAlignment="0" applyProtection="0">
      <alignment vertical="center"/>
    </xf>
    <xf numFmtId="43" fontId="52" fillId="0" borderId="0" applyFon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43" fontId="52" fillId="0" borderId="0" applyFont="0" applyFill="0" applyBorder="0" applyAlignment="0" applyProtection="0">
      <alignment vertical="center"/>
    </xf>
    <xf numFmtId="0" fontId="31" fillId="5" borderId="0" applyNumberFormat="0" applyBorder="0" applyAlignment="0" applyProtection="0">
      <alignment vertical="center"/>
    </xf>
    <xf numFmtId="43" fontId="52" fillId="0" borderId="0" applyFont="0" applyFill="0" applyBorder="0" applyAlignment="0" applyProtection="0">
      <alignment vertical="center"/>
    </xf>
    <xf numFmtId="0" fontId="33" fillId="19" borderId="0" applyNumberFormat="0" applyBorder="0" applyAlignment="0" applyProtection="0">
      <alignment vertical="center"/>
    </xf>
    <xf numFmtId="0" fontId="31" fillId="5" borderId="0" applyNumberFormat="0" applyBorder="0" applyAlignment="0" applyProtection="0">
      <alignment vertical="center"/>
    </xf>
    <xf numFmtId="0" fontId="33" fillId="17" borderId="0" applyNumberFormat="0" applyBorder="0" applyAlignment="0" applyProtection="0">
      <alignment vertical="center"/>
    </xf>
    <xf numFmtId="0" fontId="31" fillId="5" borderId="0" applyNumberFormat="0" applyBorder="0" applyAlignment="0" applyProtection="0">
      <alignment vertical="center"/>
    </xf>
    <xf numFmtId="0" fontId="33" fillId="19" borderId="0" applyNumberFormat="0" applyBorder="0" applyAlignment="0" applyProtection="0">
      <alignment vertical="center"/>
    </xf>
    <xf numFmtId="0" fontId="31" fillId="5" borderId="0" applyNumberFormat="0" applyBorder="0" applyAlignment="0" applyProtection="0">
      <alignment vertical="center"/>
    </xf>
    <xf numFmtId="0" fontId="33" fillId="19" borderId="0" applyNumberFormat="0" applyBorder="0" applyAlignment="0" applyProtection="0">
      <alignment vertical="center"/>
    </xf>
    <xf numFmtId="0" fontId="31" fillId="5" borderId="0" applyNumberFormat="0" applyBorder="0" applyAlignment="0" applyProtection="0">
      <alignment vertical="center"/>
    </xf>
    <xf numFmtId="43" fontId="52" fillId="0" borderId="0" applyFont="0" applyFill="0" applyBorder="0" applyAlignment="0" applyProtection="0">
      <alignment vertical="center"/>
    </xf>
    <xf numFmtId="0" fontId="52" fillId="0" borderId="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43" fontId="52" fillId="0" borderId="0" applyFont="0" applyFill="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3" fillId="18"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 fillId="0" borderId="0"/>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41" fillId="14" borderId="8" applyNumberFormat="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3" fillId="18"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3" fillId="2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2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20" borderId="0" applyNumberFormat="0" applyBorder="0" applyAlignment="0" applyProtection="0">
      <alignment vertical="center"/>
    </xf>
    <xf numFmtId="0" fontId="52" fillId="0" borderId="0"/>
    <xf numFmtId="0" fontId="31" fillId="10" borderId="0" applyNumberFormat="0" applyBorder="0" applyAlignment="0" applyProtection="0">
      <alignment vertical="center"/>
    </xf>
    <xf numFmtId="0" fontId="33" fillId="20" borderId="0" applyNumberFormat="0" applyBorder="0" applyAlignment="0" applyProtection="0">
      <alignment vertical="center"/>
    </xf>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1" fillId="10" borderId="0" applyNumberFormat="0" applyBorder="0" applyAlignment="0" applyProtection="0">
      <alignment vertical="center"/>
    </xf>
    <xf numFmtId="0" fontId="33" fillId="17"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7"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5" fillId="3" borderId="0" applyNumberFormat="0" applyBorder="0" applyAlignment="0" applyProtection="0">
      <alignment vertical="center"/>
    </xf>
    <xf numFmtId="0" fontId="31" fillId="10" borderId="0" applyNumberFormat="0" applyBorder="0" applyAlignment="0" applyProtection="0">
      <alignment vertical="center"/>
    </xf>
    <xf numFmtId="0" fontId="30" fillId="0" borderId="4" applyNumberFormat="0" applyFill="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0" fillId="0" borderId="4" applyNumberFormat="0" applyFill="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7"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8"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8"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41" fontId="52" fillId="0" borderId="0" applyFon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3" fillId="21"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2" fillId="0" borderId="0"/>
    <xf numFmtId="0" fontId="52" fillId="0" borderId="0"/>
    <xf numFmtId="0" fontId="31" fillId="13" borderId="0" applyNumberFormat="0" applyBorder="0" applyAlignment="0" applyProtection="0">
      <alignment vertical="center"/>
    </xf>
    <xf numFmtId="0" fontId="52" fillId="0" borderId="0"/>
    <xf numFmtId="0" fontId="52" fillId="0" borderId="0"/>
    <xf numFmtId="0" fontId="31" fillId="13" borderId="0" applyNumberFormat="0" applyBorder="0" applyAlignment="0" applyProtection="0">
      <alignment vertical="center"/>
    </xf>
    <xf numFmtId="0" fontId="52" fillId="0" borderId="0"/>
    <xf numFmtId="0" fontId="52" fillId="0" borderId="0"/>
    <xf numFmtId="0" fontId="31" fillId="13" borderId="0" applyNumberFormat="0" applyBorder="0" applyAlignment="0" applyProtection="0">
      <alignment vertical="center"/>
    </xf>
    <xf numFmtId="0" fontId="52" fillId="0" borderId="0"/>
    <xf numFmtId="0" fontId="52" fillId="0" borderId="0"/>
    <xf numFmtId="0" fontId="31" fillId="13" borderId="0" applyNumberFormat="0" applyBorder="0" applyAlignment="0" applyProtection="0">
      <alignment vertical="center"/>
    </xf>
    <xf numFmtId="0" fontId="52" fillId="0" borderId="0"/>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2" fillId="0" borderId="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52" fillId="0" borderId="0"/>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7" borderId="0" applyNumberFormat="0" applyBorder="0" applyAlignment="0" applyProtection="0">
      <alignment vertical="center"/>
    </xf>
    <xf numFmtId="0" fontId="31" fillId="13" borderId="0" applyNumberFormat="0" applyBorder="0" applyAlignment="0" applyProtection="0">
      <alignment vertical="center"/>
    </xf>
    <xf numFmtId="0" fontId="33" fillId="22" borderId="0" applyNumberFormat="0" applyBorder="0" applyAlignment="0" applyProtection="0">
      <alignment vertical="center"/>
    </xf>
    <xf numFmtId="0" fontId="52" fillId="0" borderId="0">
      <alignment vertical="center"/>
    </xf>
    <xf numFmtId="0" fontId="31" fillId="13" borderId="0" applyNumberFormat="0" applyBorder="0" applyAlignment="0" applyProtection="0">
      <alignment vertical="center"/>
    </xf>
    <xf numFmtId="0" fontId="33" fillId="1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7"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3" fillId="18" borderId="0" applyNumberFormat="0" applyBorder="0" applyAlignment="0" applyProtection="0">
      <alignment vertical="center"/>
    </xf>
    <xf numFmtId="0" fontId="32" fillId="0" borderId="1" applyNumberFormat="0" applyFill="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9" fillId="0" borderId="0" applyNumberFormat="0" applyFill="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3" fillId="18"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18" borderId="0" applyNumberFormat="0" applyBorder="0" applyAlignment="0" applyProtection="0">
      <alignment vertical="center"/>
    </xf>
    <xf numFmtId="0" fontId="31" fillId="10" borderId="0" applyNumberFormat="0" applyBorder="0" applyAlignment="0" applyProtection="0">
      <alignment vertical="center"/>
    </xf>
    <xf numFmtId="0" fontId="33" fillId="11"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2" fillId="0" borderId="0"/>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3" fillId="20"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3" fillId="1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52" fillId="0" borderId="0">
      <alignment vertical="center"/>
    </xf>
    <xf numFmtId="0" fontId="31" fillId="15" borderId="0" applyNumberFormat="0" applyBorder="0" applyAlignment="0" applyProtection="0">
      <alignment vertical="center"/>
    </xf>
    <xf numFmtId="0" fontId="52"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52"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0" fillId="0" borderId="4" applyNumberFormat="0" applyFill="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3"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15" borderId="0" applyNumberFormat="0" applyBorder="0" applyAlignment="0" applyProtection="0">
      <alignment vertical="center"/>
    </xf>
    <xf numFmtId="0" fontId="43" fillId="0" borderId="0" applyNumberFormat="0" applyFill="0" applyBorder="0" applyAlignment="0" applyProtection="0">
      <alignment vertical="center"/>
    </xf>
    <xf numFmtId="0" fontId="31" fillId="15" borderId="0" applyNumberFormat="0" applyBorder="0" applyAlignment="0" applyProtection="0">
      <alignment vertical="center"/>
    </xf>
    <xf numFmtId="0" fontId="33" fillId="18"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5" fillId="3" borderId="0" applyNumberFormat="0" applyBorder="0" applyAlignment="0" applyProtection="0">
      <alignment vertical="center"/>
    </xf>
    <xf numFmtId="0" fontId="40" fillId="4" borderId="0" applyNumberFormat="0" applyBorder="0" applyAlignment="0" applyProtection="0">
      <alignment vertical="center"/>
    </xf>
    <xf numFmtId="0" fontId="3"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40" fillId="4" borderId="0" applyNumberFormat="0" applyBorder="0" applyAlignment="0" applyProtection="0">
      <alignment vertical="center"/>
    </xf>
    <xf numFmtId="0" fontId="35" fillId="3"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5" fillId="3"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3" fillId="24" borderId="0" applyNumberFormat="0" applyBorder="0" applyAlignment="0" applyProtection="0">
      <alignment vertical="center"/>
    </xf>
    <xf numFmtId="0" fontId="31" fillId="10" borderId="0" applyNumberFormat="0" applyBorder="0" applyAlignment="0" applyProtection="0">
      <alignment vertical="center"/>
    </xf>
    <xf numFmtId="0" fontId="3" fillId="0" borderId="0"/>
    <xf numFmtId="0" fontId="3" fillId="0" borderId="0"/>
    <xf numFmtId="0" fontId="31" fillId="10" borderId="0" applyNumberFormat="0" applyBorder="0" applyAlignment="0" applyProtection="0">
      <alignment vertical="center"/>
    </xf>
    <xf numFmtId="0" fontId="3"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 fillId="0" borderId="0"/>
    <xf numFmtId="0" fontId="3" fillId="0" borderId="0"/>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52" fillId="0" borderId="0"/>
    <xf numFmtId="0" fontId="31" fillId="10" borderId="0" applyNumberFormat="0" applyBorder="0" applyAlignment="0" applyProtection="0">
      <alignment vertical="center"/>
    </xf>
    <xf numFmtId="0" fontId="3" fillId="0" borderId="0"/>
    <xf numFmtId="0" fontId="31" fillId="10" borderId="0" applyNumberFormat="0" applyBorder="0" applyAlignment="0" applyProtection="0">
      <alignment vertical="center"/>
    </xf>
    <xf numFmtId="0" fontId="3" fillId="0" borderId="0"/>
    <xf numFmtId="0" fontId="31" fillId="10" borderId="0" applyNumberFormat="0" applyBorder="0" applyAlignment="0" applyProtection="0">
      <alignment vertical="center"/>
    </xf>
    <xf numFmtId="0" fontId="3" fillId="0" borderId="0"/>
    <xf numFmtId="0" fontId="31" fillId="10" borderId="0" applyNumberFormat="0" applyBorder="0" applyAlignment="0" applyProtection="0">
      <alignment vertical="center"/>
    </xf>
    <xf numFmtId="0" fontId="3" fillId="0" borderId="0"/>
    <xf numFmtId="0" fontId="31" fillId="10" borderId="0" applyNumberFormat="0" applyBorder="0" applyAlignment="0" applyProtection="0">
      <alignment vertical="center"/>
    </xf>
    <xf numFmtId="0" fontId="52" fillId="0" borderId="0"/>
    <xf numFmtId="0" fontId="31" fillId="10" borderId="0" applyNumberFormat="0" applyBorder="0" applyAlignment="0" applyProtection="0">
      <alignment vertical="center"/>
    </xf>
    <xf numFmtId="0" fontId="33" fillId="22" borderId="0" applyNumberFormat="0" applyBorder="0" applyAlignment="0" applyProtection="0">
      <alignment vertical="center"/>
    </xf>
    <xf numFmtId="0" fontId="52"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5" fillId="3"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8"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52" fillId="0" borderId="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2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52" fillId="9" borderId="9" applyNumberFormat="0" applyFont="0" applyAlignment="0" applyProtection="0">
      <alignment vertical="center"/>
    </xf>
    <xf numFmtId="0" fontId="33" fillId="17" borderId="0" applyNumberFormat="0" applyBorder="0" applyAlignment="0" applyProtection="0">
      <alignment vertical="center"/>
    </xf>
    <xf numFmtId="0" fontId="52" fillId="9" borderId="9" applyNumberFormat="0" applyFont="0" applyAlignment="0" applyProtection="0">
      <alignment vertical="center"/>
    </xf>
    <xf numFmtId="0" fontId="33" fillId="17" borderId="0" applyNumberFormat="0" applyBorder="0" applyAlignment="0" applyProtection="0">
      <alignment vertical="center"/>
    </xf>
    <xf numFmtId="0" fontId="52" fillId="0" borderId="0"/>
    <xf numFmtId="252" fontId="52" fillId="0" borderId="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7" fillId="21" borderId="6" applyNumberFormat="0" applyAlignment="0" applyProtection="0">
      <alignment vertical="center"/>
    </xf>
    <xf numFmtId="0" fontId="33" fillId="17" borderId="0" applyNumberFormat="0" applyBorder="0" applyAlignment="0" applyProtection="0">
      <alignment vertical="center"/>
    </xf>
    <xf numFmtId="0" fontId="37" fillId="21" borderId="6" applyNumberFormat="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24" borderId="0" applyNumberFormat="0" applyBorder="0" applyAlignment="0" applyProtection="0">
      <alignment vertical="center"/>
    </xf>
    <xf numFmtId="0" fontId="33" fillId="20"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0" borderId="0" applyNumberFormat="0" applyBorder="0" applyAlignment="0" applyProtection="0">
      <alignment vertical="center"/>
    </xf>
    <xf numFmtId="0" fontId="33" fillId="18" borderId="0" applyNumberFormat="0" applyBorder="0" applyAlignment="0" applyProtection="0">
      <alignment vertical="center"/>
    </xf>
    <xf numFmtId="0" fontId="45" fillId="0" borderId="0" applyNumberFormat="0" applyFill="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0"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0"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0" borderId="0" applyNumberFormat="0" applyBorder="0" applyAlignment="0" applyProtection="0">
      <alignment vertical="center"/>
    </xf>
    <xf numFmtId="0" fontId="33" fillId="18" borderId="0" applyNumberFormat="0" applyBorder="0" applyAlignment="0" applyProtection="0">
      <alignment vertical="center"/>
    </xf>
    <xf numFmtId="0" fontId="33" fillId="20" borderId="0" applyNumberFormat="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43" fontId="52" fillId="0" borderId="0" applyFont="0" applyFill="0" applyBorder="0" applyAlignment="0" applyProtection="0"/>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25" fillId="0" borderId="0" applyNumberFormat="0" applyFill="0" applyBorder="0" applyAlignment="0" applyProtection="0"/>
    <xf numFmtId="0" fontId="33" fillId="10" borderId="0" applyNumberFormat="0" applyBorder="0" applyAlignment="0" applyProtection="0">
      <alignment vertical="center"/>
    </xf>
    <xf numFmtId="0" fontId="33" fillId="18" borderId="0" applyNumberFormat="0" applyBorder="0" applyAlignment="0" applyProtection="0">
      <alignment vertical="center"/>
    </xf>
    <xf numFmtId="0" fontId="33" fillId="10" borderId="0" applyNumberFormat="0" applyBorder="0" applyAlignment="0" applyProtection="0">
      <alignment vertical="center"/>
    </xf>
    <xf numFmtId="0" fontId="33" fillId="18"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46" fillId="15" borderId="0" applyNumberFormat="0" applyBorder="0" applyAlignment="0" applyProtection="0">
      <alignment vertical="center"/>
    </xf>
    <xf numFmtId="0" fontId="52" fillId="0" borderId="0"/>
    <xf numFmtId="0" fontId="35" fillId="3" borderId="0" applyNumberFormat="0" applyBorder="0" applyAlignment="0" applyProtection="0">
      <alignment vertical="center"/>
    </xf>
    <xf numFmtId="0" fontId="33" fillId="24" borderId="0" applyNumberFormat="0" applyBorder="0" applyAlignment="0" applyProtection="0">
      <alignment vertical="center"/>
    </xf>
    <xf numFmtId="0" fontId="33" fillId="7" borderId="0" applyNumberFormat="0" applyBorder="0" applyAlignment="0" applyProtection="0">
      <alignment vertical="center"/>
    </xf>
    <xf numFmtId="0" fontId="33" fillId="24" borderId="0" applyNumberFormat="0" applyBorder="0" applyAlignment="0" applyProtection="0">
      <alignment vertical="center"/>
    </xf>
    <xf numFmtId="0" fontId="33" fillId="7" borderId="0" applyNumberFormat="0" applyBorder="0" applyAlignment="0" applyProtection="0">
      <alignment vertical="center"/>
    </xf>
    <xf numFmtId="0" fontId="52" fillId="0" borderId="0"/>
    <xf numFmtId="0" fontId="35" fillId="3" borderId="0" applyNumberFormat="0" applyBorder="0" applyAlignment="0" applyProtection="0">
      <alignment vertical="center"/>
    </xf>
    <xf numFmtId="0" fontId="33" fillId="7" borderId="0" applyNumberFormat="0" applyBorder="0" applyAlignment="0" applyProtection="0">
      <alignment vertical="center"/>
    </xf>
    <xf numFmtId="0" fontId="35" fillId="3" borderId="0" applyNumberFormat="0" applyBorder="0" applyAlignment="0" applyProtection="0">
      <alignment vertical="center"/>
    </xf>
    <xf numFmtId="0" fontId="33" fillId="7" borderId="0" applyNumberFormat="0" applyBorder="0" applyAlignment="0" applyProtection="0">
      <alignment vertical="center"/>
    </xf>
    <xf numFmtId="0" fontId="35" fillId="3"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24" borderId="0" applyNumberFormat="0" applyBorder="0" applyAlignment="0" applyProtection="0">
      <alignment vertical="center"/>
    </xf>
    <xf numFmtId="0" fontId="33" fillId="7" borderId="0" applyNumberFormat="0" applyBorder="0" applyAlignment="0" applyProtection="0">
      <alignment vertical="center"/>
    </xf>
    <xf numFmtId="0" fontId="33" fillId="24"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43" fontId="52" fillId="0" borderId="0" applyFont="0" applyFill="0" applyBorder="0" applyAlignment="0" applyProtection="0"/>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5" fillId="3" borderId="0" applyNumberFormat="0" applyBorder="0" applyAlignment="0" applyProtection="0">
      <alignment vertical="center"/>
    </xf>
    <xf numFmtId="0" fontId="52" fillId="0" borderId="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5" fillId="3" borderId="0" applyNumberFormat="0" applyBorder="0" applyAlignment="0" applyProtection="0">
      <alignment vertical="center"/>
    </xf>
    <xf numFmtId="0" fontId="33" fillId="15" borderId="0" applyNumberFormat="0" applyBorder="0" applyAlignment="0" applyProtection="0">
      <alignment vertical="center"/>
    </xf>
    <xf numFmtId="0" fontId="35" fillId="3" borderId="0" applyNumberFormat="0" applyBorder="0" applyAlignment="0" applyProtection="0">
      <alignment vertical="center"/>
    </xf>
    <xf numFmtId="0" fontId="33" fillId="15" borderId="0" applyNumberFormat="0" applyBorder="0" applyAlignment="0" applyProtection="0">
      <alignment vertical="center"/>
    </xf>
    <xf numFmtId="0" fontId="35" fillId="3"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3" borderId="0" applyNumberFormat="0" applyBorder="0" applyAlignment="0" applyProtection="0">
      <alignment vertical="center"/>
    </xf>
    <xf numFmtId="0" fontId="33" fillId="15" borderId="0" applyNumberFormat="0" applyBorder="0" applyAlignment="0" applyProtection="0">
      <alignment vertical="center"/>
    </xf>
    <xf numFmtId="0" fontId="33" fillId="13" borderId="0" applyNumberFormat="0" applyBorder="0" applyAlignment="0" applyProtection="0">
      <alignment vertical="center"/>
    </xf>
    <xf numFmtId="0" fontId="33" fillId="15" borderId="0" applyNumberFormat="0" applyBorder="0" applyAlignment="0" applyProtection="0">
      <alignment vertical="center"/>
    </xf>
    <xf numFmtId="0" fontId="33" fillId="13" borderId="0" applyNumberFormat="0" applyBorder="0" applyAlignment="0" applyProtection="0">
      <alignment vertical="center"/>
    </xf>
    <xf numFmtId="0" fontId="33" fillId="15" borderId="0" applyNumberFormat="0" applyBorder="0" applyAlignment="0" applyProtection="0">
      <alignment vertical="center"/>
    </xf>
    <xf numFmtId="0" fontId="33" fillId="24"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3" fillId="20" borderId="0" applyNumberFormat="0" applyBorder="0" applyAlignment="0" applyProtection="0">
      <alignment vertical="center"/>
    </xf>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0" fontId="32" fillId="0" borderId="1" applyNumberFormat="0" applyFill="0" applyAlignment="0" applyProtection="0">
      <alignment vertical="center"/>
    </xf>
    <xf numFmtId="0" fontId="32" fillId="0" borderId="1" applyNumberFormat="0" applyFill="0" applyAlignment="0" applyProtection="0">
      <alignment vertical="center"/>
    </xf>
    <xf numFmtId="0" fontId="32" fillId="0" borderId="1" applyNumberFormat="0" applyFill="0" applyAlignment="0" applyProtection="0">
      <alignment vertical="center"/>
    </xf>
    <xf numFmtId="0" fontId="32" fillId="0" borderId="1"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3" fillId="22" borderId="0" applyNumberFormat="0" applyBorder="0" applyAlignment="0" applyProtection="0">
      <alignment vertical="center"/>
    </xf>
    <xf numFmtId="0" fontId="38" fillId="0" borderId="0" applyNumberFormat="0" applyFill="0" applyBorder="0" applyAlignment="0" applyProtection="0">
      <alignment vertical="center"/>
    </xf>
    <xf numFmtId="43" fontId="52" fillId="0" borderId="0" applyFont="0" applyFill="0" applyBorder="0" applyAlignment="0" applyProtection="0"/>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43" fontId="52" fillId="0" borderId="0" applyFont="0" applyFill="0" applyBorder="0" applyAlignment="0" applyProtection="0"/>
    <xf numFmtId="0" fontId="38" fillId="0" borderId="0" applyNumberFormat="0" applyFill="0" applyBorder="0" applyAlignment="0" applyProtection="0">
      <alignment vertical="center"/>
    </xf>
    <xf numFmtId="43" fontId="52"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 fillId="0" borderId="0"/>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52" fillId="0" borderId="0"/>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 fillId="0" borderId="0"/>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3" fillId="20"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3" fillId="20" borderId="0" applyNumberFormat="0" applyBorder="0" applyAlignment="0" applyProtection="0">
      <alignment vertical="center"/>
    </xf>
    <xf numFmtId="0" fontId="35" fillId="3" borderId="0" applyNumberFormat="0" applyBorder="0" applyAlignment="0" applyProtection="0">
      <alignment vertical="center"/>
    </xf>
    <xf numFmtId="0" fontId="33" fillId="20" borderId="0" applyNumberFormat="0" applyBorder="0" applyAlignment="0" applyProtection="0">
      <alignment vertical="center"/>
    </xf>
    <xf numFmtId="0" fontId="52" fillId="0" borderId="0">
      <alignment vertical="center"/>
    </xf>
    <xf numFmtId="0" fontId="35" fillId="3" borderId="0" applyNumberFormat="0" applyBorder="0" applyAlignment="0" applyProtection="0">
      <alignment vertical="center"/>
    </xf>
    <xf numFmtId="0" fontId="33" fillId="20" borderId="0" applyNumberFormat="0" applyBorder="0" applyAlignment="0" applyProtection="0">
      <alignment vertical="center"/>
    </xf>
    <xf numFmtId="0" fontId="35" fillId="3" borderId="0" applyNumberFormat="0" applyBorder="0" applyAlignment="0" applyProtection="0">
      <alignment vertical="center"/>
    </xf>
    <xf numFmtId="0" fontId="33" fillId="20"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3" fillId="18" borderId="0" applyNumberFormat="0" applyBorder="0" applyAlignment="0" applyProtection="0">
      <alignment vertical="center"/>
    </xf>
    <xf numFmtId="0" fontId="40" fillId="4" borderId="0" applyNumberFormat="0" applyBorder="0" applyAlignment="0" applyProtection="0">
      <alignment vertical="center"/>
    </xf>
    <xf numFmtId="0" fontId="35" fillId="3" borderId="0" applyNumberFormat="0" applyBorder="0" applyAlignment="0" applyProtection="0">
      <alignment vertical="center"/>
    </xf>
    <xf numFmtId="0" fontId="33" fillId="18" borderId="0" applyNumberFormat="0" applyBorder="0" applyAlignment="0" applyProtection="0">
      <alignment vertical="center"/>
    </xf>
    <xf numFmtId="0" fontId="35" fillId="3" borderId="0" applyNumberFormat="0" applyBorder="0" applyAlignment="0" applyProtection="0">
      <alignment vertical="center"/>
    </xf>
    <xf numFmtId="0" fontId="46" fillId="15"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alignment vertical="center"/>
    </xf>
    <xf numFmtId="0" fontId="52" fillId="0" borderId="0">
      <alignment vertical="center"/>
    </xf>
    <xf numFmtId="0" fontId="52"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43" fontId="52" fillId="0" borderId="0" applyFont="0" applyFill="0" applyBorder="0" applyAlignment="0" applyProtection="0">
      <alignment vertical="center"/>
    </xf>
    <xf numFmtId="0" fontId="52" fillId="0" borderId="0">
      <alignment vertical="center"/>
    </xf>
    <xf numFmtId="43" fontId="52" fillId="0" borderId="0" applyFont="0" applyFill="0" applyBorder="0" applyAlignment="0" applyProtection="0"/>
    <xf numFmtId="0" fontId="52" fillId="0" borderId="0">
      <alignment vertical="center"/>
    </xf>
    <xf numFmtId="0" fontId="52" fillId="0" borderId="0">
      <alignment vertical="center"/>
    </xf>
    <xf numFmtId="43" fontId="52" fillId="0" borderId="0" applyFont="0" applyFill="0" applyBorder="0" applyAlignment="0" applyProtection="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43" fontId="52" fillId="0" borderId="0" applyFont="0" applyFill="0" applyBorder="0" applyAlignment="0" applyProtection="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33" fillId="18"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2"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52" fillId="0" borderId="0">
      <alignment vertical="center"/>
    </xf>
    <xf numFmtId="0" fontId="33" fillId="18" borderId="0" applyNumberFormat="0" applyBorder="0" applyAlignment="0" applyProtection="0">
      <alignment vertical="center"/>
    </xf>
    <xf numFmtId="0" fontId="52" fillId="0" borderId="0">
      <alignment vertical="center"/>
    </xf>
    <xf numFmtId="0" fontId="52" fillId="0" borderId="0">
      <alignment vertical="center"/>
    </xf>
    <xf numFmtId="0" fontId="33" fillId="18" borderId="0" applyNumberFormat="0" applyBorder="0" applyAlignment="0" applyProtection="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40" fillId="4" borderId="0" applyNumberFormat="0" applyBorder="0" applyAlignment="0" applyProtection="0">
      <alignment vertical="center"/>
    </xf>
    <xf numFmtId="0" fontId="52" fillId="0" borderId="0">
      <alignment vertical="center"/>
    </xf>
    <xf numFmtId="0" fontId="52" fillId="0" borderId="0">
      <alignment vertical="center"/>
    </xf>
    <xf numFmtId="0" fontId="52" fillId="0" borderId="0"/>
    <xf numFmtId="0" fontId="52" fillId="0" borderId="0">
      <alignment vertical="center"/>
    </xf>
    <xf numFmtId="0" fontId="31" fillId="0" borderId="0">
      <alignment vertical="center"/>
    </xf>
    <xf numFmtId="0" fontId="31" fillId="0" borderId="0">
      <alignment vertical="center"/>
    </xf>
    <xf numFmtId="0" fontId="33" fillId="23" borderId="0" applyNumberFormat="0" applyBorder="0" applyAlignment="0" applyProtection="0">
      <alignment vertical="center"/>
    </xf>
    <xf numFmtId="0" fontId="31" fillId="0" borderId="0">
      <alignment vertical="center"/>
    </xf>
    <xf numFmtId="0" fontId="33" fillId="23" borderId="0" applyNumberFormat="0" applyBorder="0" applyAlignment="0" applyProtection="0">
      <alignment vertical="center"/>
    </xf>
    <xf numFmtId="0" fontId="52" fillId="0" borderId="0">
      <alignment vertical="center"/>
    </xf>
    <xf numFmtId="0" fontId="52" fillId="0" borderId="0">
      <alignment vertical="center"/>
    </xf>
    <xf numFmtId="0" fontId="33" fillId="20" borderId="0" applyNumberFormat="0" applyBorder="0" applyAlignment="0" applyProtection="0">
      <alignment vertical="center"/>
    </xf>
    <xf numFmtId="0" fontId="52" fillId="0" borderId="0">
      <alignment vertical="center"/>
    </xf>
    <xf numFmtId="0" fontId="52" fillId="0" borderId="0"/>
    <xf numFmtId="0" fontId="40" fillId="4" borderId="0" applyNumberFormat="0" applyBorder="0" applyAlignment="0" applyProtection="0">
      <alignment vertical="center"/>
    </xf>
    <xf numFmtId="0" fontId="52" fillId="0" borderId="0"/>
    <xf numFmtId="0" fontId="52" fillId="0" borderId="0"/>
    <xf numFmtId="0" fontId="52" fillId="0" borderId="0"/>
    <xf numFmtId="0" fontId="52" fillId="0" borderId="0">
      <alignment vertical="center"/>
    </xf>
    <xf numFmtId="0" fontId="33" fillId="24" borderId="0" applyNumberFormat="0" applyBorder="0" applyAlignment="0" applyProtection="0">
      <alignment vertical="center"/>
    </xf>
    <xf numFmtId="0" fontId="52" fillId="0" borderId="0"/>
    <xf numFmtId="0" fontId="52" fillId="0" borderId="0"/>
    <xf numFmtId="0" fontId="33" fillId="24" borderId="0" applyNumberFormat="0" applyBorder="0" applyAlignment="0" applyProtection="0">
      <alignment vertical="center"/>
    </xf>
    <xf numFmtId="0" fontId="52" fillId="0" borderId="0"/>
    <xf numFmtId="0" fontId="52" fillId="0" borderId="0"/>
    <xf numFmtId="0" fontId="33" fillId="24"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1" fillId="0" borderId="0"/>
    <xf numFmtId="0" fontId="52" fillId="0" borderId="0"/>
    <xf numFmtId="0" fontId="52" fillId="0" borderId="0"/>
    <xf numFmtId="0" fontId="52" fillId="0" borderId="0"/>
    <xf numFmtId="0" fontId="3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3" fillId="21"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33" fillId="21" borderId="0" applyNumberFormat="0" applyBorder="0" applyAlignment="0" applyProtection="0">
      <alignment vertical="center"/>
    </xf>
    <xf numFmtId="0" fontId="52" fillId="0" borderId="0"/>
    <xf numFmtId="0" fontId="13" fillId="0" borderId="0" applyNumberFormat="0" applyFill="0" applyBorder="0" applyAlignment="0" applyProtection="0">
      <alignment vertical="top"/>
      <protection locked="0"/>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3" fillId="21" borderId="0" applyNumberFormat="0" applyBorder="0" applyAlignment="0" applyProtection="0">
      <alignment vertical="center"/>
    </xf>
    <xf numFmtId="0" fontId="33" fillId="13" borderId="0" applyNumberFormat="0" applyBorder="0" applyAlignment="0" applyProtection="0">
      <alignment vertical="center"/>
    </xf>
    <xf numFmtId="0" fontId="52" fillId="0" borderId="0"/>
    <xf numFmtId="0" fontId="52" fillId="0" borderId="0"/>
    <xf numFmtId="0" fontId="33" fillId="13" borderId="0" applyNumberFormat="0" applyBorder="0" applyAlignment="0" applyProtection="0">
      <alignment vertical="center"/>
    </xf>
    <xf numFmtId="0" fontId="52" fillId="0" borderId="0"/>
    <xf numFmtId="0" fontId="46" fillId="15"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33" fillId="22" borderId="0" applyNumberFormat="0" applyBorder="0" applyAlignment="0" applyProtection="0">
      <alignment vertical="center"/>
    </xf>
    <xf numFmtId="0" fontId="52" fillId="0" borderId="0"/>
    <xf numFmtId="0" fontId="52" fillId="0" borderId="0"/>
    <xf numFmtId="0" fontId="31" fillId="0" borderId="0">
      <alignment vertical="center"/>
    </xf>
    <xf numFmtId="0" fontId="52" fillId="0" borderId="0"/>
    <xf numFmtId="0" fontId="52" fillId="0" borderId="0">
      <alignment vertical="center"/>
    </xf>
    <xf numFmtId="0" fontId="3" fillId="0" borderId="0"/>
    <xf numFmtId="0" fontId="3" fillId="0" borderId="0"/>
    <xf numFmtId="0" fontId="52" fillId="0" borderId="0"/>
    <xf numFmtId="0" fontId="3"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3" fillId="22" borderId="0" applyNumberFormat="0" applyBorder="0" applyAlignment="0" applyProtection="0">
      <alignment vertical="center"/>
    </xf>
    <xf numFmtId="0" fontId="40" fillId="4" borderId="0" applyNumberFormat="0" applyBorder="0" applyAlignment="0" applyProtection="0">
      <alignment vertical="center"/>
    </xf>
    <xf numFmtId="0" fontId="33" fillId="22"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3" fillId="18" borderId="0" applyNumberFormat="0" applyBorder="0" applyAlignment="0" applyProtection="0">
      <alignment vertical="center"/>
    </xf>
    <xf numFmtId="0" fontId="40" fillId="4" borderId="0" applyNumberFormat="0" applyBorder="0" applyAlignment="0" applyProtection="0">
      <alignment vertical="center"/>
    </xf>
    <xf numFmtId="0" fontId="33" fillId="18"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3" fillId="20" borderId="0" applyNumberFormat="0" applyBorder="0" applyAlignment="0" applyProtection="0">
      <alignment vertical="center"/>
    </xf>
    <xf numFmtId="0" fontId="40" fillId="4" borderId="0" applyNumberFormat="0" applyBorder="0" applyAlignment="0" applyProtection="0">
      <alignment vertical="center"/>
    </xf>
    <xf numFmtId="0" fontId="30" fillId="0" borderId="4" applyNumberFormat="0" applyFill="0" applyAlignment="0" applyProtection="0">
      <alignment vertical="center"/>
    </xf>
    <xf numFmtId="177" fontId="52" fillId="0" borderId="0" applyFont="0" applyFill="0" applyBorder="0" applyAlignment="0" applyProtection="0">
      <alignment vertical="center"/>
    </xf>
    <xf numFmtId="0" fontId="44" fillId="14" borderId="5" applyNumberFormat="0" applyAlignment="0" applyProtection="0">
      <alignment vertical="center"/>
    </xf>
    <xf numFmtId="0" fontId="44" fillId="14" borderId="5" applyNumberFormat="0" applyAlignment="0" applyProtection="0">
      <alignment vertical="center"/>
    </xf>
    <xf numFmtId="0" fontId="44" fillId="14" borderId="5" applyNumberFormat="0" applyAlignment="0" applyProtection="0">
      <alignment vertical="center"/>
    </xf>
    <xf numFmtId="43" fontId="52" fillId="0" borderId="0" applyFont="0" applyFill="0" applyBorder="0" applyAlignment="0" applyProtection="0">
      <alignment vertical="center"/>
    </xf>
    <xf numFmtId="0" fontId="37" fillId="21" borderId="6" applyNumberFormat="0" applyAlignment="0" applyProtection="0">
      <alignment vertical="center"/>
    </xf>
    <xf numFmtId="0" fontId="37" fillId="21" borderId="6" applyNumberFormat="0" applyAlignment="0" applyProtection="0">
      <alignment vertical="center"/>
    </xf>
    <xf numFmtId="0" fontId="37" fillId="21" borderId="6"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22" borderId="0" applyNumberFormat="0" applyBorder="0" applyAlignment="0" applyProtection="0">
      <alignment vertical="center"/>
    </xf>
    <xf numFmtId="0" fontId="48" fillId="0" borderId="7" applyNumberFormat="0" applyFill="0" applyAlignment="0" applyProtection="0">
      <alignment vertical="center"/>
    </xf>
    <xf numFmtId="0" fontId="48" fillId="0" borderId="7" applyNumberFormat="0" applyFill="0" applyAlignment="0" applyProtection="0">
      <alignment vertical="center"/>
    </xf>
    <xf numFmtId="0" fontId="48" fillId="0" borderId="7" applyNumberFormat="0" applyFill="0" applyAlignment="0" applyProtection="0">
      <alignment vertical="center"/>
    </xf>
    <xf numFmtId="0" fontId="48" fillId="0" borderId="7" applyNumberFormat="0" applyFill="0" applyAlignment="0" applyProtection="0">
      <alignment vertical="center"/>
    </xf>
    <xf numFmtId="0" fontId="33" fillId="22" borderId="0" applyNumberFormat="0" applyBorder="0" applyAlignment="0" applyProtection="0">
      <alignment vertical="center"/>
    </xf>
    <xf numFmtId="0" fontId="48" fillId="0" borderId="7" applyNumberFormat="0" applyFill="0" applyAlignment="0" applyProtection="0">
      <alignment vertical="center"/>
    </xf>
    <xf numFmtId="0" fontId="48" fillId="0" borderId="7" applyNumberFormat="0" applyFill="0" applyAlignment="0" applyProtection="0">
      <alignment vertical="center"/>
    </xf>
    <xf numFmtId="0" fontId="33" fillId="20" borderId="0" applyNumberFormat="0" applyBorder="0" applyAlignment="0" applyProtection="0">
      <alignment vertical="center"/>
    </xf>
    <xf numFmtId="43" fontId="31"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0" fontId="33" fillId="20" borderId="0" applyNumberFormat="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3" fillId="24" borderId="0" applyNumberFormat="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alignment vertical="center"/>
    </xf>
    <xf numFmtId="0" fontId="36" fillId="7" borderId="5" applyNumberFormat="0" applyAlignment="0" applyProtection="0">
      <alignment vertical="center"/>
    </xf>
    <xf numFmtId="41" fontId="52" fillId="0" borderId="0" applyFont="0" applyFill="0" applyBorder="0" applyAlignment="0" applyProtection="0">
      <alignment vertical="center"/>
    </xf>
    <xf numFmtId="0" fontId="36" fillId="7" borderId="5" applyNumberFormat="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3"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1" fillId="14" borderId="8" applyNumberFormat="0" applyAlignment="0" applyProtection="0">
      <alignment vertical="center"/>
    </xf>
    <xf numFmtId="0" fontId="41" fillId="14" borderId="8" applyNumberFormat="0" applyAlignment="0" applyProtection="0">
      <alignment vertical="center"/>
    </xf>
    <xf numFmtId="0" fontId="41" fillId="14" borderId="8" applyNumberFormat="0" applyAlignment="0" applyProtection="0">
      <alignment vertical="center"/>
    </xf>
    <xf numFmtId="0" fontId="41" fillId="14" borderId="8" applyNumberFormat="0" applyAlignment="0" applyProtection="0">
      <alignment vertical="center"/>
    </xf>
    <xf numFmtId="0" fontId="36" fillId="7" borderId="5" applyNumberFormat="0" applyAlignment="0" applyProtection="0">
      <alignment vertical="center"/>
    </xf>
    <xf numFmtId="0" fontId="36" fillId="7" borderId="5" applyNumberFormat="0" applyAlignment="0" applyProtection="0">
      <alignment vertical="center"/>
    </xf>
    <xf numFmtId="0" fontId="36" fillId="7" borderId="5"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 fillId="0" borderId="0"/>
    <xf numFmtId="0" fontId="31" fillId="0" borderId="0"/>
    <xf numFmtId="0" fontId="3" fillId="0" borderId="0"/>
    <xf numFmtId="0" fontId="52" fillId="0" borderId="0"/>
    <xf numFmtId="0" fontId="3" fillId="0" borderId="0"/>
    <xf numFmtId="252" fontId="52" fillId="0" borderId="0">
      <alignment vertical="center"/>
    </xf>
    <xf numFmtId="0" fontId="13" fillId="0" borderId="0" applyNumberFormat="0" applyFill="0" applyBorder="0" applyAlignment="0" applyProtection="0">
      <alignment vertical="top"/>
      <protection locked="0"/>
    </xf>
    <xf numFmtId="0" fontId="25" fillId="0" borderId="0" applyNumberFormat="0" applyFill="0" applyBorder="0" applyAlignment="0" applyProtection="0"/>
    <xf numFmtId="0" fontId="3" fillId="0" borderId="0"/>
    <xf numFmtId="0" fontId="52" fillId="0" borderId="0"/>
    <xf numFmtId="0" fontId="3" fillId="0" borderId="0"/>
    <xf numFmtId="0" fontId="3" fillId="0" borderId="0"/>
    <xf numFmtId="0" fontId="52" fillId="0" borderId="0"/>
    <xf numFmtId="0" fontId="3" fillId="0" borderId="0"/>
    <xf numFmtId="0" fontId="13" fillId="0" borderId="0" applyNumberFormat="0" applyFill="0" applyBorder="0" applyAlignment="0" applyProtection="0">
      <alignment vertical="top"/>
      <protection locked="0"/>
    </xf>
    <xf numFmtId="0" fontId="134" fillId="26" borderId="0" applyNumberFormat="0" applyBorder="0" applyAlignment="0" applyProtection="0">
      <alignment vertical="center"/>
    </xf>
    <xf numFmtId="0" fontId="134" fillId="28" borderId="0" applyNumberFormat="0" applyBorder="0" applyAlignment="0" applyProtection="0">
      <alignment vertical="center"/>
    </xf>
    <xf numFmtId="0" fontId="134" fillId="30" borderId="0" applyNumberFormat="0" applyBorder="0" applyAlignment="0" applyProtection="0">
      <alignment vertical="center"/>
    </xf>
    <xf numFmtId="0" fontId="134" fillId="31" borderId="0" applyNumberFormat="0" applyBorder="0" applyAlignment="0" applyProtection="0">
      <alignment vertical="center"/>
    </xf>
    <xf numFmtId="0" fontId="134" fillId="32" borderId="0" applyNumberFormat="0" applyBorder="0" applyAlignment="0" applyProtection="0">
      <alignment vertical="center"/>
    </xf>
    <xf numFmtId="0" fontId="134" fillId="27" borderId="0" applyNumberFormat="0" applyBorder="0" applyAlignment="0" applyProtection="0">
      <alignment vertical="center"/>
    </xf>
    <xf numFmtId="0" fontId="134" fillId="34" borderId="0" applyNumberFormat="0" applyBorder="0" applyAlignment="0" applyProtection="0">
      <alignment vertical="center"/>
    </xf>
    <xf numFmtId="0" fontId="134" fillId="35" borderId="0" applyNumberFormat="0" applyBorder="0" applyAlignment="0" applyProtection="0">
      <alignment vertical="center"/>
    </xf>
    <xf numFmtId="0" fontId="134" fillId="37" borderId="0" applyNumberFormat="0" applyBorder="0" applyAlignment="0" applyProtection="0">
      <alignment vertical="center"/>
    </xf>
    <xf numFmtId="0" fontId="134" fillId="31" borderId="0" applyNumberFormat="0" applyBorder="0" applyAlignment="0" applyProtection="0">
      <alignment vertical="center"/>
    </xf>
    <xf numFmtId="0" fontId="134" fillId="34" borderId="0" applyNumberFormat="0" applyBorder="0" applyAlignment="0" applyProtection="0">
      <alignment vertical="center"/>
    </xf>
    <xf numFmtId="0" fontId="134" fillId="38" borderId="0" applyNumberFormat="0" applyBorder="0" applyAlignment="0" applyProtection="0">
      <alignment vertical="center"/>
    </xf>
    <xf numFmtId="0" fontId="149" fillId="40" borderId="0" applyNumberFormat="0" applyBorder="0" applyAlignment="0" applyProtection="0">
      <alignment vertical="center"/>
    </xf>
    <xf numFmtId="0" fontId="149" fillId="35" borderId="0" applyNumberFormat="0" applyBorder="0" applyAlignment="0" applyProtection="0">
      <alignment vertical="center"/>
    </xf>
    <xf numFmtId="0" fontId="149" fillId="37" borderId="0" applyNumberFormat="0" applyBorder="0" applyAlignment="0" applyProtection="0">
      <alignment vertical="center"/>
    </xf>
    <xf numFmtId="0" fontId="149" fillId="41" borderId="0" applyNumberFormat="0" applyBorder="0" applyAlignment="0" applyProtection="0">
      <alignment vertical="center"/>
    </xf>
    <xf numFmtId="0" fontId="149" fillId="39" borderId="0" applyNumberFormat="0" applyBorder="0" applyAlignment="0" applyProtection="0">
      <alignment vertical="center"/>
    </xf>
    <xf numFmtId="0" fontId="149" fillId="42" borderId="0" applyNumberFormat="0" applyBorder="0" applyAlignment="0" applyProtection="0">
      <alignment vertical="center"/>
    </xf>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0" fontId="135" fillId="0" borderId="1" applyNumberFormat="0" applyFill="0" applyAlignment="0" applyProtection="0">
      <alignment vertical="center"/>
    </xf>
    <xf numFmtId="0" fontId="136" fillId="0" borderId="2" applyNumberFormat="0" applyFill="0" applyAlignment="0" applyProtection="0">
      <alignment vertical="center"/>
    </xf>
    <xf numFmtId="0" fontId="137" fillId="0" borderId="3" applyNumberFormat="0" applyFill="0" applyAlignment="0" applyProtection="0">
      <alignment vertical="center"/>
    </xf>
    <xf numFmtId="0" fontId="137" fillId="0" borderId="0" applyNumberFormat="0" applyFill="0" applyBorder="0" applyAlignment="0" applyProtection="0">
      <alignment vertical="center"/>
    </xf>
    <xf numFmtId="0" fontId="139" fillId="28" borderId="0" applyNumberFormat="0" applyBorder="0" applyAlignment="0" applyProtection="0">
      <alignment vertical="center"/>
    </xf>
    <xf numFmtId="0" fontId="3" fillId="0" borderId="0"/>
    <xf numFmtId="0" fontId="3" fillId="0" borderId="0"/>
    <xf numFmtId="0" fontId="52" fillId="0" borderId="0"/>
    <xf numFmtId="0" fontId="52" fillId="0" borderId="0"/>
    <xf numFmtId="0" fontId="52" fillId="0" borderId="0"/>
    <xf numFmtId="0" fontId="52" fillId="0" borderId="0"/>
    <xf numFmtId="0" fontId="52" fillId="0" borderId="0"/>
    <xf numFmtId="0" fontId="3" fillId="0" borderId="0"/>
    <xf numFmtId="0" fontId="52" fillId="0" borderId="0">
      <alignment vertical="center"/>
    </xf>
    <xf numFmtId="0" fontId="52" fillId="0" borderId="0">
      <alignment vertical="center"/>
    </xf>
    <xf numFmtId="0" fontId="52" fillId="0" borderId="0">
      <alignment vertical="center"/>
    </xf>
    <xf numFmtId="0" fontId="52" fillId="0" borderId="0"/>
    <xf numFmtId="0" fontId="52" fillId="0" borderId="0"/>
    <xf numFmtId="0" fontId="134"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xf numFmtId="0" fontId="52" fillId="0" borderId="0"/>
    <xf numFmtId="0" fontId="52" fillId="0" borderId="0">
      <alignment vertical="center"/>
    </xf>
    <xf numFmtId="0" fontId="3" fillId="0" borderId="0"/>
    <xf numFmtId="0" fontId="3" fillId="0" borderId="0"/>
    <xf numFmtId="0" fontId="3" fillId="0" borderId="0"/>
    <xf numFmtId="0" fontId="3" fillId="0" borderId="0"/>
    <xf numFmtId="0" fontId="3"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8" fillId="30" borderId="0" applyNumberFormat="0" applyBorder="0" applyAlignment="0" applyProtection="0">
      <alignment vertical="center"/>
    </xf>
    <xf numFmtId="0" fontId="148" fillId="0" borderId="4" applyNumberFormat="0" applyFill="0" applyAlignment="0" applyProtection="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0" fontId="143" fillId="33" borderId="5" applyNumberFormat="0" applyAlignment="0" applyProtection="0">
      <alignment vertical="center"/>
    </xf>
    <xf numFmtId="0" fontId="145" fillId="43" borderId="6" applyNumberFormat="0" applyAlignment="0" applyProtection="0">
      <alignment vertical="center"/>
    </xf>
    <xf numFmtId="0" fontId="147"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44" fillId="0" borderId="7" applyNumberFormat="0" applyFill="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alignment vertical="center"/>
    </xf>
    <xf numFmtId="41" fontId="52" fillId="0" borderId="0" applyFont="0" applyFill="0" applyBorder="0" applyAlignment="0" applyProtection="0">
      <alignment vertical="center"/>
    </xf>
    <xf numFmtId="41" fontId="52" fillId="0" borderId="0" applyFont="0" applyFill="0" applyBorder="0" applyAlignment="0" applyProtection="0">
      <alignment vertical="center"/>
    </xf>
    <xf numFmtId="0" fontId="149" fillId="44" borderId="0" applyNumberFormat="0" applyBorder="0" applyAlignment="0" applyProtection="0">
      <alignment vertical="center"/>
    </xf>
    <xf numFmtId="0" fontId="149" fillId="45" borderId="0" applyNumberFormat="0" applyBorder="0" applyAlignment="0" applyProtection="0">
      <alignment vertical="center"/>
    </xf>
    <xf numFmtId="0" fontId="149" fillId="46" borderId="0" applyNumberFormat="0" applyBorder="0" applyAlignment="0" applyProtection="0">
      <alignment vertical="center"/>
    </xf>
    <xf numFmtId="0" fontId="149" fillId="41" borderId="0" applyNumberFormat="0" applyBorder="0" applyAlignment="0" applyProtection="0">
      <alignment vertical="center"/>
    </xf>
    <xf numFmtId="0" fontId="149" fillId="39" borderId="0" applyNumberFormat="0" applyBorder="0" applyAlignment="0" applyProtection="0">
      <alignment vertical="center"/>
    </xf>
    <xf numFmtId="0" fontId="149" fillId="47" borderId="0" applyNumberFormat="0" applyBorder="0" applyAlignment="0" applyProtection="0">
      <alignment vertical="center"/>
    </xf>
    <xf numFmtId="0" fontId="140" fillId="36" borderId="0" applyNumberFormat="0" applyBorder="0" applyAlignment="0" applyProtection="0">
      <alignment vertical="center"/>
    </xf>
    <xf numFmtId="0" fontId="142" fillId="33" borderId="8" applyNumberFormat="0" applyAlignment="0" applyProtection="0">
      <alignment vertical="center"/>
    </xf>
    <xf numFmtId="0" fontId="141" fillId="27" borderId="5" applyNumberFormat="0" applyAlignment="0" applyProtection="0">
      <alignment vertical="center"/>
    </xf>
    <xf numFmtId="0" fontId="134" fillId="29" borderId="9" applyNumberFormat="0" applyFont="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163" fillId="26"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163" fillId="28"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63" fillId="30"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163" fillId="31"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163" fillId="32"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163" fillId="27"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2"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163" fillId="34"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163" fillId="35"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163" fillId="37"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163" fillId="31"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163" fillId="34"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163" fillId="38"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64" fillId="40" borderId="0" applyNumberFormat="0" applyBorder="0" applyAlignment="0" applyProtection="0">
      <alignment vertical="center"/>
    </xf>
    <xf numFmtId="0" fontId="164" fillId="35" borderId="0" applyNumberFormat="0" applyBorder="0" applyAlignment="0" applyProtection="0">
      <alignment vertical="center"/>
    </xf>
    <xf numFmtId="0" fontId="164" fillId="37" borderId="0" applyNumberFormat="0" applyBorder="0" applyAlignment="0" applyProtection="0">
      <alignment vertical="center"/>
    </xf>
    <xf numFmtId="0" fontId="164" fillId="41" borderId="0" applyNumberFormat="0" applyBorder="0" applyAlignment="0" applyProtection="0">
      <alignment vertical="center"/>
    </xf>
    <xf numFmtId="0" fontId="164" fillId="39" borderId="0" applyNumberFormat="0" applyBorder="0" applyAlignment="0" applyProtection="0">
      <alignment vertical="center"/>
    </xf>
    <xf numFmtId="0" fontId="164" fillId="42" borderId="0" applyNumberFormat="0" applyBorder="0" applyAlignment="0" applyProtection="0">
      <alignment vertical="center"/>
    </xf>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9" fontId="52" fillId="0" borderId="0" applyFont="0" applyFill="0" applyBorder="0" applyAlignment="0" applyProtection="0">
      <alignment vertical="center"/>
    </xf>
    <xf numFmtId="0" fontId="165" fillId="0" borderId="1" applyNumberFormat="0" applyFill="0" applyAlignment="0" applyProtection="0">
      <alignment vertical="center"/>
    </xf>
    <xf numFmtId="0" fontId="166" fillId="0" borderId="2" applyNumberFormat="0" applyFill="0" applyAlignment="0" applyProtection="0">
      <alignment vertical="center"/>
    </xf>
    <xf numFmtId="0" fontId="167" fillId="0" borderId="3" applyNumberFormat="0" applyFill="0" applyAlignment="0" applyProtection="0">
      <alignment vertical="center"/>
    </xf>
    <xf numFmtId="0" fontId="167" fillId="0" borderId="0" applyNumberFormat="0" applyFill="0" applyBorder="0" applyAlignment="0" applyProtection="0">
      <alignment vertical="center"/>
    </xf>
    <xf numFmtId="0" fontId="168" fillId="28" borderId="0" applyNumberFormat="0" applyBorder="0" applyAlignment="0" applyProtection="0">
      <alignment vertical="center"/>
    </xf>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alignment vertical="center"/>
    </xf>
    <xf numFmtId="0" fontId="52" fillId="0" borderId="0"/>
    <xf numFmtId="0" fontId="52" fillId="0" borderId="0"/>
    <xf numFmtId="0" fontId="163" fillId="0" borderId="0">
      <alignment vertical="center"/>
    </xf>
    <xf numFmtId="0" fontId="52" fillId="0" borderId="0">
      <alignment vertical="center"/>
    </xf>
    <xf numFmtId="0" fontId="52" fillId="0" borderId="0">
      <alignment vertical="center"/>
    </xf>
    <xf numFmtId="0" fontId="52" fillId="0" borderId="0">
      <alignment vertical="center"/>
    </xf>
    <xf numFmtId="0" fontId="52" fillId="0" borderId="0"/>
    <xf numFmtId="0" fontId="52" fillId="0" borderId="0"/>
    <xf numFmtId="0" fontId="52" fillId="0" borderId="0"/>
    <xf numFmtId="0" fontId="52" fillId="0" borderId="0">
      <alignment vertical="center"/>
    </xf>
    <xf numFmtId="0" fontId="52" fillId="0" borderId="0"/>
    <xf numFmtId="0" fontId="52" fillId="0" borderId="0"/>
    <xf numFmtId="0" fontId="52" fillId="0" borderId="0">
      <alignment vertical="center"/>
    </xf>
    <xf numFmtId="0" fontId="169" fillId="30" borderId="0" applyNumberFormat="0" applyBorder="0" applyAlignment="0" applyProtection="0">
      <alignment vertical="center"/>
    </xf>
    <xf numFmtId="0" fontId="170" fillId="0" borderId="4" applyNumberFormat="0" applyFill="0" applyAlignment="0" applyProtection="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177" fontId="52" fillId="0" borderId="0" applyFont="0" applyFill="0" applyBorder="0" applyAlignment="0" applyProtection="0">
      <alignment vertical="center"/>
    </xf>
    <xf numFmtId="0" fontId="171" fillId="33" borderId="5" applyNumberFormat="0" applyAlignment="0" applyProtection="0">
      <alignment vertical="center"/>
    </xf>
    <xf numFmtId="0" fontId="172" fillId="43" borderId="6" applyNumberFormat="0" applyAlignment="0" applyProtection="0">
      <alignment vertical="center"/>
    </xf>
    <xf numFmtId="0" fontId="173" fillId="0" borderId="0" applyNumberFormat="0" applyFill="0" applyBorder="0" applyAlignment="0" applyProtection="0">
      <alignment vertical="center"/>
    </xf>
    <xf numFmtId="0" fontId="174" fillId="0" borderId="0" applyNumberFormat="0" applyFill="0" applyBorder="0" applyAlignment="0" applyProtection="0">
      <alignment vertical="center"/>
    </xf>
    <xf numFmtId="0" fontId="175" fillId="0" borderId="7" applyNumberFormat="0" applyFill="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43" fontId="52" fillId="0" borderId="0" applyFont="0" applyFill="0" applyBorder="0" applyAlignment="0" applyProtection="0"/>
    <xf numFmtId="43" fontId="52" fillId="0" borderId="0" applyFont="0" applyFill="0" applyBorder="0" applyAlignment="0" applyProtection="0"/>
    <xf numFmtId="41" fontId="52" fillId="0" borderId="0" applyFont="0" applyFill="0" applyBorder="0" applyAlignment="0" applyProtection="0">
      <alignment vertical="center"/>
    </xf>
    <xf numFmtId="41" fontId="52" fillId="0" borderId="0" applyFont="0" applyFill="0" applyBorder="0" applyAlignment="0" applyProtection="0">
      <alignment vertical="center"/>
    </xf>
    <xf numFmtId="41" fontId="52" fillId="0" borderId="0" applyFont="0" applyFill="0" applyBorder="0" applyAlignment="0" applyProtection="0">
      <alignment vertical="center"/>
    </xf>
    <xf numFmtId="0" fontId="164" fillId="44" borderId="0" applyNumberFormat="0" applyBorder="0" applyAlignment="0" applyProtection="0">
      <alignment vertical="center"/>
    </xf>
    <xf numFmtId="0" fontId="164" fillId="45" borderId="0" applyNumberFormat="0" applyBorder="0" applyAlignment="0" applyProtection="0">
      <alignment vertical="center"/>
    </xf>
    <xf numFmtId="0" fontId="164" fillId="46" borderId="0" applyNumberFormat="0" applyBorder="0" applyAlignment="0" applyProtection="0">
      <alignment vertical="center"/>
    </xf>
    <xf numFmtId="0" fontId="164" fillId="41" borderId="0" applyNumberFormat="0" applyBorder="0" applyAlignment="0" applyProtection="0">
      <alignment vertical="center"/>
    </xf>
    <xf numFmtId="0" fontId="164" fillId="39" borderId="0" applyNumberFormat="0" applyBorder="0" applyAlignment="0" applyProtection="0">
      <alignment vertical="center"/>
    </xf>
    <xf numFmtId="0" fontId="164" fillId="47" borderId="0" applyNumberFormat="0" applyBorder="0" applyAlignment="0" applyProtection="0">
      <alignment vertical="center"/>
    </xf>
    <xf numFmtId="0" fontId="176" fillId="36" borderId="0" applyNumberFormat="0" applyBorder="0" applyAlignment="0" applyProtection="0">
      <alignment vertical="center"/>
    </xf>
    <xf numFmtId="0" fontId="177" fillId="33" borderId="8" applyNumberFormat="0" applyAlignment="0" applyProtection="0">
      <alignment vertical="center"/>
    </xf>
    <xf numFmtId="0" fontId="178" fillId="27" borderId="5" applyNumberFormat="0" applyAlignment="0" applyProtection="0">
      <alignment vertical="center"/>
    </xf>
    <xf numFmtId="0" fontId="52" fillId="9" borderId="9" applyNumberFormat="0" applyFont="0" applyAlignment="0" applyProtection="0">
      <alignment vertical="center"/>
    </xf>
    <xf numFmtId="0" fontId="52" fillId="9" borderId="9" applyNumberFormat="0" applyFont="0" applyAlignment="0" applyProtection="0">
      <alignment vertical="center"/>
    </xf>
    <xf numFmtId="0" fontId="163" fillId="29" borderId="9" applyNumberFormat="0" applyFont="0" applyAlignment="0" applyProtection="0">
      <alignment vertical="center"/>
    </xf>
    <xf numFmtId="0" fontId="1" fillId="0" borderId="0">
      <alignment vertical="center"/>
    </xf>
    <xf numFmtId="0" fontId="29" fillId="0" borderId="0"/>
    <xf numFmtId="43" fontId="31" fillId="0" borderId="0" applyFont="0" applyFill="0" applyBorder="0" applyAlignment="0" applyProtection="0">
      <alignment vertical="center"/>
    </xf>
    <xf numFmtId="0" fontId="52"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9" fillId="0" borderId="0">
      <alignment vertical="center"/>
    </xf>
    <xf numFmtId="0" fontId="178" fillId="27" borderId="48" applyNumberFormat="0" applyAlignment="0" applyProtection="0">
      <alignment vertical="center"/>
    </xf>
    <xf numFmtId="0" fontId="41" fillId="14" borderId="43" applyNumberFormat="0" applyAlignment="0" applyProtection="0">
      <alignment vertical="center"/>
    </xf>
    <xf numFmtId="0" fontId="44" fillId="14" borderId="36" applyNumberFormat="0" applyAlignment="0" applyProtection="0">
      <alignment vertical="center"/>
    </xf>
    <xf numFmtId="4" fontId="66" fillId="71" borderId="53" applyNumberFormat="0" applyProtection="0">
      <alignment horizontal="right" vertical="center"/>
    </xf>
    <xf numFmtId="0" fontId="44" fillId="14" borderId="42" applyNumberFormat="0" applyAlignment="0" applyProtection="0">
      <alignment vertical="center"/>
    </xf>
    <xf numFmtId="0" fontId="44" fillId="14" borderId="42" applyNumberFormat="0" applyAlignment="0" applyProtection="0">
      <alignment vertical="center"/>
    </xf>
    <xf numFmtId="0" fontId="41" fillId="14" borderId="43" applyNumberFormat="0" applyAlignment="0" applyProtection="0">
      <alignment vertical="center"/>
    </xf>
    <xf numFmtId="0" fontId="52" fillId="9" borderId="44" applyNumberFormat="0" applyFont="0" applyAlignment="0" applyProtection="0">
      <alignment vertical="center"/>
    </xf>
    <xf numFmtId="0" fontId="41" fillId="33" borderId="43" applyNumberFormat="0" applyAlignment="0" applyProtection="0">
      <alignment vertical="center"/>
    </xf>
    <xf numFmtId="0" fontId="44" fillId="33" borderId="42" applyNumberFormat="0" applyAlignment="0" applyProtection="0">
      <alignment vertical="center"/>
    </xf>
    <xf numFmtId="0" fontId="30" fillId="0" borderId="41" applyNumberFormat="0" applyFill="0" applyAlignment="0" applyProtection="0">
      <alignment vertical="center"/>
    </xf>
    <xf numFmtId="0" fontId="171" fillId="33" borderId="36" applyNumberFormat="0" applyAlignment="0" applyProtection="0">
      <alignment vertical="center"/>
    </xf>
    <xf numFmtId="0" fontId="30" fillId="0" borderId="41" applyNumberFormat="0" applyFill="0" applyAlignment="0" applyProtection="0">
      <alignment vertical="center"/>
    </xf>
    <xf numFmtId="0" fontId="170" fillId="0" borderId="35" applyNumberFormat="0" applyFill="0" applyAlignment="0" applyProtection="0">
      <alignment vertical="center"/>
    </xf>
    <xf numFmtId="0" fontId="52" fillId="29" borderId="44" applyNumberFormat="0" applyFont="0" applyAlignment="0" applyProtection="0">
      <alignment vertical="center"/>
    </xf>
    <xf numFmtId="0" fontId="148" fillId="0" borderId="47" applyNumberFormat="0" applyFill="0" applyAlignment="0" applyProtection="0">
      <alignment vertical="center"/>
    </xf>
    <xf numFmtId="0" fontId="134" fillId="29" borderId="44" applyNumberFormat="0" applyFont="0" applyAlignment="0" applyProtection="0">
      <alignment vertical="center"/>
    </xf>
    <xf numFmtId="0" fontId="41" fillId="14" borderId="49" applyNumberFormat="0" applyAlignment="0" applyProtection="0">
      <alignment vertical="center"/>
    </xf>
    <xf numFmtId="0" fontId="148" fillId="0" borderId="35" applyNumberFormat="0" applyFill="0" applyAlignment="0" applyProtection="0">
      <alignment vertical="center"/>
    </xf>
    <xf numFmtId="0" fontId="44" fillId="14" borderId="48" applyNumberFormat="0" applyAlignment="0" applyProtection="0">
      <alignment vertical="center"/>
    </xf>
    <xf numFmtId="0" fontId="44" fillId="14" borderId="48" applyNumberFormat="0" applyAlignment="0" applyProtection="0">
      <alignment vertical="center"/>
    </xf>
    <xf numFmtId="0" fontId="134" fillId="29" borderId="38" applyNumberFormat="0" applyFont="0" applyAlignment="0" applyProtection="0">
      <alignment vertical="center"/>
    </xf>
    <xf numFmtId="0" fontId="141" fillId="27" borderId="36" applyNumberFormat="0" applyAlignment="0" applyProtection="0">
      <alignment vertical="center"/>
    </xf>
    <xf numFmtId="0" fontId="142" fillId="33" borderId="37" applyNumberFormat="0" applyAlignment="0" applyProtection="0">
      <alignment vertical="center"/>
    </xf>
    <xf numFmtId="0" fontId="44" fillId="14" borderId="42" applyNumberFormat="0" applyAlignment="0" applyProtection="0">
      <alignment vertical="center"/>
    </xf>
    <xf numFmtId="0" fontId="36" fillId="7" borderId="42" applyNumberFormat="0" applyAlignment="0" applyProtection="0">
      <alignment vertical="center"/>
    </xf>
    <xf numFmtId="0" fontId="47" fillId="74" borderId="53" applyNumberFormat="0" applyProtection="0">
      <alignment horizontal="left" vertical="top" indent="1"/>
    </xf>
    <xf numFmtId="0" fontId="44" fillId="14" borderId="36" applyNumberFormat="0" applyAlignment="0" applyProtection="0">
      <alignment vertical="center"/>
    </xf>
    <xf numFmtId="0" fontId="36" fillId="27" borderId="42" applyNumberFormat="0" applyAlignment="0" applyProtection="0">
      <alignment vertical="center"/>
    </xf>
    <xf numFmtId="0" fontId="30" fillId="0" borderId="35" applyNumberFormat="0" applyFill="0" applyAlignment="0" applyProtection="0">
      <alignment vertical="center"/>
    </xf>
    <xf numFmtId="0" fontId="36" fillId="7" borderId="36" applyNumberFormat="0" applyAlignment="0" applyProtection="0">
      <alignment vertical="center"/>
    </xf>
    <xf numFmtId="0" fontId="143" fillId="33" borderId="36" applyNumberFormat="0" applyAlignment="0" applyProtection="0">
      <alignment vertical="center"/>
    </xf>
    <xf numFmtId="0" fontId="30" fillId="0" borderId="47" applyNumberFormat="0" applyFill="0" applyAlignment="0" applyProtection="0">
      <alignment vertical="center"/>
    </xf>
    <xf numFmtId="0" fontId="148" fillId="0" borderId="41" applyNumberFormat="0" applyFill="0" applyAlignment="0" applyProtection="0">
      <alignment vertical="center"/>
    </xf>
    <xf numFmtId="0" fontId="36" fillId="7" borderId="36" applyNumberFormat="0" applyAlignment="0" applyProtection="0">
      <alignment vertical="center"/>
    </xf>
    <xf numFmtId="0" fontId="41" fillId="14" borderId="37" applyNumberFormat="0" applyAlignment="0" applyProtection="0">
      <alignment vertical="center"/>
    </xf>
    <xf numFmtId="0" fontId="41" fillId="14" borderId="37" applyNumberFormat="0" applyAlignment="0" applyProtection="0">
      <alignment vertical="center"/>
    </xf>
    <xf numFmtId="0" fontId="41" fillId="14" borderId="37" applyNumberFormat="0" applyAlignment="0" applyProtection="0">
      <alignment vertical="center"/>
    </xf>
    <xf numFmtId="0" fontId="41" fillId="14" borderId="37" applyNumberFormat="0" applyAlignment="0" applyProtection="0">
      <alignment vertical="center"/>
    </xf>
    <xf numFmtId="0" fontId="36" fillId="7" borderId="36" applyNumberFormat="0" applyAlignment="0" applyProtection="0">
      <alignment vertical="center"/>
    </xf>
    <xf numFmtId="0" fontId="36" fillId="7" borderId="36" applyNumberFormat="0" applyAlignment="0" applyProtection="0">
      <alignment vertical="center"/>
    </xf>
    <xf numFmtId="0" fontId="36" fillId="7" borderId="42" applyNumberFormat="0" applyAlignment="0" applyProtection="0">
      <alignment vertical="center"/>
    </xf>
    <xf numFmtId="0" fontId="52" fillId="9" borderId="38" applyNumberFormat="0" applyFont="0" applyAlignment="0" applyProtection="0">
      <alignment vertical="center"/>
    </xf>
    <xf numFmtId="0" fontId="52" fillId="9" borderId="38" applyNumberFormat="0" applyFont="0" applyAlignment="0" applyProtection="0">
      <alignment vertical="center"/>
    </xf>
    <xf numFmtId="0" fontId="52" fillId="9" borderId="38" applyNumberFormat="0" applyFont="0" applyAlignment="0" applyProtection="0">
      <alignment vertical="center"/>
    </xf>
    <xf numFmtId="0" fontId="36" fillId="7" borderId="42" applyNumberFormat="0" applyAlignment="0" applyProtection="0">
      <alignment vertical="center"/>
    </xf>
    <xf numFmtId="0" fontId="41" fillId="33" borderId="49" applyNumberFormat="0" applyAlignment="0" applyProtection="0">
      <alignment vertical="center"/>
    </xf>
    <xf numFmtId="0" fontId="44" fillId="14" borderId="36" applyNumberFormat="0" applyAlignment="0" applyProtection="0">
      <alignment vertical="center"/>
    </xf>
    <xf numFmtId="0" fontId="44" fillId="14" borderId="36" applyNumberFormat="0" applyAlignment="0" applyProtection="0">
      <alignment vertical="center"/>
    </xf>
    <xf numFmtId="0" fontId="44" fillId="14" borderId="36" applyNumberFormat="0" applyAlignment="0" applyProtection="0">
      <alignment vertical="center"/>
    </xf>
    <xf numFmtId="0" fontId="30" fillId="0" borderId="35" applyNumberFormat="0" applyFill="0" applyAlignment="0" applyProtection="0">
      <alignment vertical="center"/>
    </xf>
    <xf numFmtId="0" fontId="30" fillId="0" borderId="47" applyNumberFormat="0" applyFill="0" applyAlignment="0" applyProtection="0">
      <alignment vertical="center"/>
    </xf>
    <xf numFmtId="4" fontId="120" fillId="15" borderId="53" applyNumberFormat="0" applyProtection="0">
      <alignment horizontal="left" vertical="center" indent="1"/>
    </xf>
    <xf numFmtId="4" fontId="121" fillId="15" borderId="53" applyNumberFormat="0" applyProtection="0">
      <alignment vertical="center"/>
    </xf>
    <xf numFmtId="0" fontId="171" fillId="33" borderId="48" applyNumberFormat="0" applyAlignment="0" applyProtection="0">
      <alignment vertical="center"/>
    </xf>
    <xf numFmtId="0" fontId="30" fillId="0" borderId="35" applyNumberFormat="0" applyFill="0" applyAlignment="0" applyProtection="0">
      <alignment vertical="center"/>
    </xf>
    <xf numFmtId="0" fontId="41" fillId="14" borderId="37" applyNumberFormat="0" applyAlignment="0" applyProtection="0">
      <alignment vertical="center"/>
    </xf>
    <xf numFmtId="4" fontId="66" fillId="75" borderId="53" applyNumberFormat="0" applyProtection="0">
      <alignment horizontal="left" vertical="center" indent="1"/>
    </xf>
    <xf numFmtId="0" fontId="30" fillId="0" borderId="41" applyNumberFormat="0" applyFill="0" applyAlignment="0" applyProtection="0">
      <alignment vertical="center"/>
    </xf>
    <xf numFmtId="0" fontId="36" fillId="7" borderId="42" applyNumberFormat="0" applyAlignment="0" applyProtection="0">
      <alignment vertical="center"/>
    </xf>
    <xf numFmtId="0" fontId="52" fillId="9" borderId="44" applyNumberFormat="0" applyFont="0" applyAlignment="0" applyProtection="0">
      <alignment vertical="center"/>
    </xf>
    <xf numFmtId="0" fontId="30" fillId="0" borderId="41" applyNumberFormat="0" applyFill="0" applyAlignment="0" applyProtection="0">
      <alignment vertical="center"/>
    </xf>
    <xf numFmtId="0" fontId="52" fillId="9" borderId="44" applyNumberFormat="0" applyFont="0" applyAlignment="0" applyProtection="0">
      <alignment vertical="center"/>
    </xf>
    <xf numFmtId="0" fontId="47" fillId="10" borderId="40" applyNumberFormat="0" applyProtection="0">
      <alignment horizontal="left" vertical="center" indent="1"/>
    </xf>
    <xf numFmtId="0" fontId="36" fillId="7" borderId="48" applyNumberFormat="0" applyAlignment="0" applyProtection="0">
      <alignment vertical="center"/>
    </xf>
    <xf numFmtId="0" fontId="44" fillId="14" borderId="42" applyNumberFormat="0" applyAlignment="0" applyProtection="0">
      <alignment vertical="center"/>
    </xf>
    <xf numFmtId="0" fontId="41" fillId="14" borderId="43" applyNumberFormat="0" applyAlignment="0" applyProtection="0">
      <alignment vertical="center"/>
    </xf>
    <xf numFmtId="4" fontId="120" fillId="36" borderId="53" applyNumberFormat="0" applyProtection="0">
      <alignment vertical="center"/>
    </xf>
    <xf numFmtId="4" fontId="66" fillId="75" borderId="53" applyNumberFormat="0" applyProtection="0">
      <alignment horizontal="right" vertical="center"/>
    </xf>
    <xf numFmtId="0" fontId="52" fillId="9" borderId="50" applyNumberFormat="0" applyFont="0" applyAlignment="0" applyProtection="0">
      <alignment vertical="center"/>
    </xf>
    <xf numFmtId="0" fontId="52" fillId="9" borderId="50" applyNumberFormat="0" applyFont="0" applyAlignment="0" applyProtection="0">
      <alignment vertical="center"/>
    </xf>
    <xf numFmtId="0" fontId="30" fillId="0" borderId="47" applyNumberFormat="0" applyFill="0" applyAlignment="0" applyProtection="0">
      <alignment vertical="center"/>
    </xf>
    <xf numFmtId="0" fontId="148" fillId="0" borderId="47" applyNumberFormat="0" applyFill="0" applyAlignment="0" applyProtection="0">
      <alignment vertical="center"/>
    </xf>
    <xf numFmtId="0" fontId="52" fillId="9" borderId="50" applyNumberFormat="0" applyFont="0" applyAlignment="0" applyProtection="0">
      <alignment vertical="center"/>
    </xf>
    <xf numFmtId="0" fontId="30" fillId="0" borderId="35" applyNumberFormat="0" applyFill="0" applyAlignment="0" applyProtection="0">
      <alignment vertical="center"/>
    </xf>
    <xf numFmtId="0" fontId="52" fillId="9" borderId="44" applyNumberFormat="0" applyFont="0" applyAlignment="0" applyProtection="0">
      <alignment vertical="center"/>
    </xf>
    <xf numFmtId="0" fontId="41" fillId="14" borderId="43" applyNumberFormat="0" applyAlignment="0" applyProtection="0">
      <alignment vertical="center"/>
    </xf>
    <xf numFmtId="0" fontId="30" fillId="0" borderId="41" applyNumberFormat="0" applyFill="0" applyAlignment="0" applyProtection="0">
      <alignment vertical="center"/>
    </xf>
    <xf numFmtId="0" fontId="52" fillId="9" borderId="38" applyNumberFormat="0" applyFont="0" applyAlignment="0" applyProtection="0">
      <alignment vertical="center"/>
    </xf>
    <xf numFmtId="0" fontId="30" fillId="0" borderId="35" applyNumberFormat="0" applyFill="0" applyAlignment="0" applyProtection="0">
      <alignment vertical="center"/>
    </xf>
    <xf numFmtId="0" fontId="30" fillId="0" borderId="35" applyNumberFormat="0" applyFill="0" applyAlignment="0" applyProtection="0">
      <alignment vertical="center"/>
    </xf>
    <xf numFmtId="0" fontId="30" fillId="0" borderId="47" applyNumberFormat="0" applyFill="0" applyAlignment="0" applyProtection="0">
      <alignment vertical="center"/>
    </xf>
    <xf numFmtId="0" fontId="52" fillId="9" borderId="44" applyNumberFormat="0" applyFont="0" applyAlignment="0" applyProtection="0">
      <alignment vertical="center"/>
    </xf>
    <xf numFmtId="0" fontId="52" fillId="9" borderId="44" applyNumberFormat="0" applyFont="0" applyAlignment="0" applyProtection="0">
      <alignment vertical="center"/>
    </xf>
    <xf numFmtId="0" fontId="44" fillId="14" borderId="48" applyNumberFormat="0" applyAlignment="0" applyProtection="0">
      <alignment vertical="center"/>
    </xf>
    <xf numFmtId="0" fontId="143" fillId="33" borderId="48" applyNumberFormat="0" applyAlignment="0" applyProtection="0">
      <alignment vertical="center"/>
    </xf>
    <xf numFmtId="0" fontId="44" fillId="33" borderId="48" applyNumberFormat="0" applyAlignment="0" applyProtection="0">
      <alignment vertical="center"/>
    </xf>
    <xf numFmtId="0" fontId="134" fillId="29" borderId="50" applyNumberFormat="0" applyFont="0" applyAlignment="0" applyProtection="0">
      <alignment vertical="center"/>
    </xf>
    <xf numFmtId="0" fontId="30" fillId="0" borderId="35" applyNumberFormat="0" applyFill="0" applyAlignment="0" applyProtection="0">
      <alignment vertical="center"/>
    </xf>
    <xf numFmtId="0" fontId="52" fillId="9" borderId="44" applyNumberFormat="0" applyFont="0" applyAlignment="0" applyProtection="0">
      <alignment vertical="center"/>
    </xf>
    <xf numFmtId="0" fontId="41" fillId="14" borderId="49" applyNumberFormat="0" applyAlignment="0" applyProtection="0">
      <alignment vertical="center"/>
    </xf>
    <xf numFmtId="0" fontId="41" fillId="14" borderId="37" applyNumberFormat="0" applyAlignment="0" applyProtection="0">
      <alignment vertical="center"/>
    </xf>
    <xf numFmtId="0" fontId="52" fillId="9" borderId="50" applyNumberFormat="0" applyFont="0" applyAlignment="0" applyProtection="0">
      <alignment vertical="center"/>
    </xf>
    <xf numFmtId="0" fontId="36" fillId="7" borderId="42" applyNumberFormat="0" applyAlignment="0" applyProtection="0">
      <alignment vertical="center"/>
    </xf>
    <xf numFmtId="0" fontId="141" fillId="27" borderId="42" applyNumberFormat="0" applyAlignment="0" applyProtection="0">
      <alignment vertical="center"/>
    </xf>
    <xf numFmtId="0" fontId="134" fillId="29" borderId="44" applyNumberFormat="0" applyFont="0" applyAlignment="0" applyProtection="0">
      <alignment vertical="center"/>
    </xf>
    <xf numFmtId="0" fontId="44" fillId="14" borderId="36" applyNumberFormat="0" applyAlignment="0" applyProtection="0">
      <alignment vertical="center"/>
    </xf>
    <xf numFmtId="4" fontId="125" fillId="73" borderId="53" applyNumberFormat="0" applyProtection="0">
      <alignment horizontal="right" vertical="center"/>
    </xf>
    <xf numFmtId="0" fontId="134" fillId="29" borderId="50" applyNumberFormat="0" applyFont="0" applyAlignment="0" applyProtection="0">
      <alignment vertical="center"/>
    </xf>
    <xf numFmtId="0" fontId="134" fillId="29" borderId="38" applyNumberFormat="0" applyFont="0" applyAlignment="0" applyProtection="0">
      <alignment vertical="center"/>
    </xf>
    <xf numFmtId="0" fontId="141" fillId="27" borderId="36" applyNumberFormat="0" applyAlignment="0" applyProtection="0">
      <alignment vertical="center"/>
    </xf>
    <xf numFmtId="0" fontId="142" fillId="33" borderId="37" applyNumberFormat="0" applyAlignment="0" applyProtection="0">
      <alignment vertical="center"/>
    </xf>
    <xf numFmtId="0" fontId="52" fillId="29" borderId="50" applyNumberFormat="0" applyFont="0" applyAlignment="0" applyProtection="0">
      <alignment vertical="center"/>
    </xf>
    <xf numFmtId="4" fontId="66" fillId="47" borderId="40" applyNumberFormat="0" applyProtection="0">
      <alignment horizontal="right" vertical="center"/>
    </xf>
    <xf numFmtId="0" fontId="52" fillId="9" borderId="38" applyNumberFormat="0" applyFont="0" applyAlignment="0" applyProtection="0">
      <alignment vertical="center"/>
    </xf>
    <xf numFmtId="0" fontId="47" fillId="69" borderId="40" applyNumberFormat="0" applyProtection="0">
      <alignment horizontal="left" vertical="center" indent="1"/>
    </xf>
    <xf numFmtId="0" fontId="52" fillId="9" borderId="38" applyNumberFormat="0" applyFont="0" applyAlignment="0" applyProtection="0">
      <alignment vertical="center"/>
    </xf>
    <xf numFmtId="0" fontId="52" fillId="9" borderId="38" applyNumberFormat="0" applyFont="0" applyAlignment="0" applyProtection="0">
      <alignment vertical="center"/>
    </xf>
    <xf numFmtId="0" fontId="36" fillId="7" borderId="36" applyNumberFormat="0" applyAlignment="0" applyProtection="0">
      <alignment vertical="center"/>
    </xf>
    <xf numFmtId="0" fontId="41" fillId="14" borderId="37" applyNumberFormat="0" applyAlignment="0" applyProtection="0">
      <alignment vertical="center"/>
    </xf>
    <xf numFmtId="0" fontId="163" fillId="29" borderId="50" applyNumberFormat="0" applyFont="0" applyAlignment="0" applyProtection="0">
      <alignment vertical="center"/>
    </xf>
    <xf numFmtId="0" fontId="120" fillId="15" borderId="53" applyNumberFormat="0" applyProtection="0">
      <alignment horizontal="left" vertical="top" indent="1"/>
    </xf>
    <xf numFmtId="4" fontId="66" fillId="46" borderId="53" applyNumberFormat="0" applyProtection="0">
      <alignment horizontal="right" vertical="center"/>
    </xf>
    <xf numFmtId="0" fontId="30" fillId="0" borderId="41" applyNumberFormat="0" applyFill="0" applyAlignment="0" applyProtection="0">
      <alignment vertical="center"/>
    </xf>
    <xf numFmtId="0" fontId="143" fillId="33" borderId="48" applyNumberFormat="0" applyAlignment="0" applyProtection="0">
      <alignment vertical="center"/>
    </xf>
    <xf numFmtId="0" fontId="36" fillId="7" borderId="48" applyNumberFormat="0" applyAlignment="0" applyProtection="0">
      <alignment vertical="center"/>
    </xf>
    <xf numFmtId="0" fontId="66" fillId="9" borderId="53" applyNumberFormat="0" applyProtection="0">
      <alignment horizontal="left" vertical="top" indent="1"/>
    </xf>
    <xf numFmtId="4" fontId="125" fillId="73" borderId="40" applyNumberFormat="0" applyProtection="0">
      <alignment horizontal="right" vertical="center"/>
    </xf>
    <xf numFmtId="0" fontId="66" fillId="70" borderId="40" applyNumberFormat="0" applyProtection="0">
      <alignment horizontal="left" vertical="top" indent="1"/>
    </xf>
    <xf numFmtId="4" fontId="66" fillId="75" borderId="40" applyNumberFormat="0" applyProtection="0">
      <alignment horizontal="left" vertical="center" indent="1"/>
    </xf>
    <xf numFmtId="4" fontId="123" fillId="73" borderId="40" applyNumberFormat="0" applyProtection="0">
      <alignment horizontal="right" vertical="center"/>
    </xf>
    <xf numFmtId="4" fontId="123" fillId="9" borderId="40" applyNumberFormat="0" applyProtection="0">
      <alignment vertical="center"/>
    </xf>
    <xf numFmtId="4" fontId="66" fillId="9" borderId="40" applyNumberFormat="0" applyProtection="0">
      <alignment vertical="center"/>
    </xf>
    <xf numFmtId="0" fontId="47" fillId="69" borderId="40" applyNumberFormat="0" applyProtection="0">
      <alignment horizontal="left" vertical="top" indent="1"/>
    </xf>
    <xf numFmtId="0" fontId="47" fillId="10" borderId="40" applyNumberFormat="0" applyProtection="0">
      <alignment horizontal="left" vertical="top" indent="1"/>
    </xf>
    <xf numFmtId="0" fontId="47" fillId="70" borderId="40" applyNumberFormat="0" applyProtection="0">
      <alignment horizontal="left" vertical="top" indent="1"/>
    </xf>
    <xf numFmtId="0" fontId="47" fillId="70" borderId="40" applyNumberFormat="0" applyProtection="0">
      <alignment horizontal="left" vertical="center" indent="1"/>
    </xf>
    <xf numFmtId="0" fontId="47" fillId="74" borderId="40" applyNumberFormat="0" applyProtection="0">
      <alignment horizontal="left" vertical="center" indent="1"/>
    </xf>
    <xf numFmtId="4" fontId="66" fillId="75" borderId="40" applyNumberFormat="0" applyProtection="0">
      <alignment horizontal="right" vertical="center"/>
    </xf>
    <xf numFmtId="4" fontId="66" fillId="46" borderId="40" applyNumberFormat="0" applyProtection="0">
      <alignment horizontal="right" vertical="center"/>
    </xf>
    <xf numFmtId="4" fontId="66" fillId="42" borderId="40" applyNumberFormat="0" applyProtection="0">
      <alignment horizontal="right" vertical="center"/>
    </xf>
    <xf numFmtId="4" fontId="66" fillId="38" borderId="40" applyNumberFormat="0" applyProtection="0">
      <alignment horizontal="right" vertical="center"/>
    </xf>
    <xf numFmtId="4" fontId="66" fillId="45" borderId="40" applyNumberFormat="0" applyProtection="0">
      <alignment horizontal="right" vertical="center"/>
    </xf>
    <xf numFmtId="4" fontId="66" fillId="35" borderId="40" applyNumberFormat="0" applyProtection="0">
      <alignment horizontal="right" vertical="center"/>
    </xf>
    <xf numFmtId="4" fontId="66" fillId="28" borderId="40" applyNumberFormat="0" applyProtection="0">
      <alignment horizontal="right" vertical="center"/>
    </xf>
    <xf numFmtId="4" fontId="120" fillId="15" borderId="40" applyNumberFormat="0" applyProtection="0">
      <alignment horizontal="left" vertical="center" indent="1"/>
    </xf>
    <xf numFmtId="4" fontId="121" fillId="15" borderId="40" applyNumberFormat="0" applyProtection="0">
      <alignment vertical="center"/>
    </xf>
    <xf numFmtId="4" fontId="120" fillId="36" borderId="40" applyNumberFormat="0" applyProtection="0">
      <alignment vertical="center"/>
    </xf>
    <xf numFmtId="4" fontId="66" fillId="38" borderId="53" applyNumberFormat="0" applyProtection="0">
      <alignment horizontal="right" vertical="center"/>
    </xf>
    <xf numFmtId="0" fontId="52" fillId="9" borderId="50" applyNumberFormat="0" applyFont="0" applyAlignment="0" applyProtection="0">
      <alignment vertical="center"/>
    </xf>
    <xf numFmtId="0" fontId="52" fillId="9" borderId="50" applyNumberFormat="0" applyFont="0" applyAlignment="0" applyProtection="0">
      <alignment vertical="center"/>
    </xf>
    <xf numFmtId="0" fontId="41" fillId="33" borderId="37" applyNumberFormat="0" applyAlignment="0" applyProtection="0">
      <alignment vertical="center"/>
    </xf>
    <xf numFmtId="0" fontId="142" fillId="33" borderId="49" applyNumberFormat="0" applyAlignment="0" applyProtection="0">
      <alignment vertical="center"/>
    </xf>
    <xf numFmtId="0" fontId="52" fillId="29" borderId="38" applyNumberFormat="0" applyFont="0" applyAlignment="0" applyProtection="0">
      <alignment vertical="center"/>
    </xf>
    <xf numFmtId="0" fontId="142" fillId="33" borderId="43" applyNumberFormat="0" applyAlignment="0" applyProtection="0">
      <alignment vertical="center"/>
    </xf>
    <xf numFmtId="0" fontId="36" fillId="7" borderId="36" applyNumberFormat="0" applyAlignment="0" applyProtection="0">
      <alignment vertical="center"/>
    </xf>
    <xf numFmtId="0" fontId="47" fillId="69" borderId="53" applyNumberFormat="0" applyProtection="0">
      <alignment horizontal="left" vertical="center" indent="1"/>
    </xf>
    <xf numFmtId="0" fontId="52" fillId="29" borderId="44" applyNumberFormat="0" applyFont="0" applyAlignment="0" applyProtection="0">
      <alignment vertical="center"/>
    </xf>
    <xf numFmtId="4" fontId="123" fillId="9" borderId="53" applyNumberFormat="0" applyProtection="0">
      <alignment vertical="center"/>
    </xf>
    <xf numFmtId="0" fontId="47" fillId="69" borderId="53" applyNumberFormat="0" applyProtection="0">
      <alignment horizontal="left" vertical="top" indent="1"/>
    </xf>
    <xf numFmtId="0" fontId="41" fillId="14" borderId="49" applyNumberFormat="0" applyAlignment="0" applyProtection="0">
      <alignment vertical="center"/>
    </xf>
    <xf numFmtId="0" fontId="36" fillId="7" borderId="42" applyNumberFormat="0" applyAlignment="0" applyProtection="0">
      <alignment vertical="center"/>
    </xf>
    <xf numFmtId="0" fontId="36" fillId="27" borderId="48" applyNumberFormat="0" applyAlignment="0" applyProtection="0">
      <alignment vertical="center"/>
    </xf>
    <xf numFmtId="0" fontId="36" fillId="7" borderId="48" applyNumberFormat="0" applyAlignment="0" applyProtection="0">
      <alignment vertical="center"/>
    </xf>
    <xf numFmtId="0" fontId="44" fillId="14" borderId="42" applyNumberFormat="0" applyAlignment="0" applyProtection="0">
      <alignment vertical="center"/>
    </xf>
    <xf numFmtId="0" fontId="44" fillId="14" borderId="42" applyNumberFormat="0" applyAlignment="0" applyProtection="0">
      <alignment vertical="center"/>
    </xf>
    <xf numFmtId="0" fontId="41" fillId="14" borderId="49" applyNumberFormat="0" applyAlignment="0" applyProtection="0">
      <alignment vertical="center"/>
    </xf>
    <xf numFmtId="0" fontId="52" fillId="9" borderId="44" applyNumberFormat="0" applyFont="0" applyAlignment="0" applyProtection="0">
      <alignment vertical="center"/>
    </xf>
    <xf numFmtId="0" fontId="30" fillId="0" borderId="47" applyNumberFormat="0" applyFill="0" applyAlignment="0" applyProtection="0">
      <alignment vertical="center"/>
    </xf>
    <xf numFmtId="0" fontId="30" fillId="0" borderId="41" applyNumberFormat="0" applyFill="0" applyAlignment="0" applyProtection="0">
      <alignment vertical="center"/>
    </xf>
    <xf numFmtId="0" fontId="41" fillId="14" borderId="43" applyNumberFormat="0" applyAlignment="0" applyProtection="0">
      <alignment vertical="center"/>
    </xf>
    <xf numFmtId="0" fontId="52" fillId="9" borderId="38" applyNumberFormat="0" applyFont="0" applyAlignment="0" applyProtection="0">
      <alignment vertical="center"/>
    </xf>
    <xf numFmtId="0" fontId="41" fillId="14" borderId="37" applyNumberFormat="0" applyAlignment="0" applyProtection="0">
      <alignment vertical="center"/>
    </xf>
    <xf numFmtId="0" fontId="44" fillId="14" borderId="42" applyNumberFormat="0" applyAlignment="0" applyProtection="0">
      <alignment vertical="center"/>
    </xf>
    <xf numFmtId="0" fontId="52" fillId="9" borderId="50" applyNumberFormat="0" applyFont="0" applyAlignment="0" applyProtection="0">
      <alignment vertical="center"/>
    </xf>
    <xf numFmtId="0" fontId="52" fillId="29" borderId="38" applyNumberFormat="0" applyFont="0" applyAlignment="0" applyProtection="0">
      <alignment vertical="center"/>
    </xf>
    <xf numFmtId="0" fontId="36" fillId="7" borderId="36" applyNumberFormat="0" applyAlignment="0" applyProtection="0">
      <alignment vertical="center"/>
    </xf>
    <xf numFmtId="0" fontId="36" fillId="7" borderId="48" applyNumberFormat="0" applyAlignment="0" applyProtection="0">
      <alignment vertical="center"/>
    </xf>
    <xf numFmtId="4" fontId="66" fillId="37" borderId="53" applyNumberFormat="0" applyProtection="0">
      <alignment horizontal="right" vertical="center"/>
    </xf>
    <xf numFmtId="0" fontId="52" fillId="9" borderId="38" applyNumberFormat="0" applyFont="0" applyAlignment="0" applyProtection="0">
      <alignment vertical="center"/>
    </xf>
    <xf numFmtId="0" fontId="36" fillId="7" borderId="36" applyNumberFormat="0" applyAlignment="0" applyProtection="0">
      <alignment vertical="center"/>
    </xf>
    <xf numFmtId="4" fontId="66" fillId="42" borderId="53" applyNumberFormat="0" applyProtection="0">
      <alignment horizontal="right" vertical="center"/>
    </xf>
    <xf numFmtId="0" fontId="52" fillId="9" borderId="50" applyNumberFormat="0" applyFont="0" applyAlignment="0" applyProtection="0">
      <alignment vertical="center"/>
    </xf>
    <xf numFmtId="0" fontId="44" fillId="14" borderId="48" applyNumberFormat="0" applyAlignment="0" applyProtection="0">
      <alignment vertical="center"/>
    </xf>
    <xf numFmtId="0" fontId="36" fillId="7" borderId="36" applyNumberFormat="0" applyAlignment="0" applyProtection="0">
      <alignment vertical="center"/>
    </xf>
    <xf numFmtId="0" fontId="30" fillId="0" borderId="47" applyNumberFormat="0" applyFill="0" applyAlignment="0" applyProtection="0">
      <alignment vertical="center"/>
    </xf>
    <xf numFmtId="0" fontId="36" fillId="27" borderId="36" applyNumberFormat="0" applyAlignment="0" applyProtection="0">
      <alignment vertical="center"/>
    </xf>
    <xf numFmtId="0" fontId="41" fillId="14" borderId="37" applyNumberFormat="0" applyAlignment="0" applyProtection="0">
      <alignment vertical="center"/>
    </xf>
    <xf numFmtId="0" fontId="36" fillId="7" borderId="48" applyNumberFormat="0" applyAlignment="0" applyProtection="0">
      <alignment vertical="center"/>
    </xf>
    <xf numFmtId="0" fontId="30" fillId="0" borderId="35" applyNumberFormat="0" applyFill="0" applyAlignment="0" applyProtection="0">
      <alignment vertical="center"/>
    </xf>
    <xf numFmtId="0" fontId="44" fillId="14" borderId="48" applyNumberFormat="0" applyAlignment="0" applyProtection="0">
      <alignment vertical="center"/>
    </xf>
    <xf numFmtId="4" fontId="66" fillId="47" borderId="53" applyNumberFormat="0" applyProtection="0">
      <alignment horizontal="right" vertical="center"/>
    </xf>
    <xf numFmtId="0" fontId="170" fillId="0" borderId="41" applyNumberFormat="0" applyFill="0" applyAlignment="0" applyProtection="0">
      <alignment vertical="center"/>
    </xf>
    <xf numFmtId="0" fontId="171" fillId="33" borderId="42" applyNumberFormat="0" applyAlignment="0" applyProtection="0">
      <alignment vertical="center"/>
    </xf>
    <xf numFmtId="0" fontId="44" fillId="14" borderId="48" applyNumberFormat="0" applyAlignment="0" applyProtection="0">
      <alignment vertical="center"/>
    </xf>
    <xf numFmtId="0" fontId="44" fillId="14" borderId="48" applyNumberFormat="0" applyAlignment="0" applyProtection="0">
      <alignment vertical="center"/>
    </xf>
    <xf numFmtId="0" fontId="177" fillId="33" borderId="43" applyNumberFormat="0" applyAlignment="0" applyProtection="0">
      <alignment vertical="center"/>
    </xf>
    <xf numFmtId="0" fontId="178" fillId="27" borderId="42" applyNumberFormat="0" applyAlignment="0" applyProtection="0">
      <alignment vertical="center"/>
    </xf>
    <xf numFmtId="0" fontId="52" fillId="9" borderId="44" applyNumberFormat="0" applyFont="0" applyAlignment="0" applyProtection="0">
      <alignment vertical="center"/>
    </xf>
    <xf numFmtId="0" fontId="52" fillId="9" borderId="44" applyNumberFormat="0" applyFont="0" applyAlignment="0" applyProtection="0">
      <alignment vertical="center"/>
    </xf>
    <xf numFmtId="0" fontId="163" fillId="29" borderId="44" applyNumberFormat="0" applyFont="0" applyAlignment="0" applyProtection="0">
      <alignment vertical="center"/>
    </xf>
    <xf numFmtId="4" fontId="66" fillId="9" borderId="53" applyNumberFormat="0" applyProtection="0">
      <alignment vertical="center"/>
    </xf>
    <xf numFmtId="0" fontId="177" fillId="33" borderId="49" applyNumberFormat="0" applyAlignment="0" applyProtection="0">
      <alignment vertical="center"/>
    </xf>
    <xf numFmtId="0" fontId="52" fillId="9" borderId="50" applyNumberFormat="0" applyFont="0" applyAlignment="0" applyProtection="0">
      <alignment vertical="center"/>
    </xf>
    <xf numFmtId="0" fontId="58" fillId="0" borderId="46">
      <alignment horizontal="left" vertical="center"/>
    </xf>
  </cellStyleXfs>
  <cellXfs count="965">
    <xf numFmtId="0" fontId="0" fillId="0" borderId="0" xfId="0">
      <alignment vertical="center"/>
    </xf>
    <xf numFmtId="0" fontId="3" fillId="0" borderId="0" xfId="0" applyFont="1" applyProtection="1">
      <alignment vertical="center"/>
      <protection locked="0"/>
    </xf>
    <xf numFmtId="0" fontId="3" fillId="0" borderId="0" xfId="323" applyFont="1" applyFill="1" applyAlignment="1" applyProtection="1">
      <alignment vertical="center"/>
      <protection locked="0"/>
    </xf>
    <xf numFmtId="0" fontId="3" fillId="0" borderId="0" xfId="276" applyFont="1" applyFill="1" applyAlignment="1" applyProtection="1">
      <alignment vertical="center"/>
      <protection locked="0"/>
    </xf>
    <xf numFmtId="0" fontId="5" fillId="0" borderId="0" xfId="276" applyFont="1" applyFill="1" applyBorder="1" applyAlignment="1" applyProtection="1">
      <alignment horizontal="center" vertical="center" wrapText="1"/>
    </xf>
    <xf numFmtId="49" fontId="3" fillId="0" borderId="0" xfId="0" applyNumberFormat="1" applyFont="1" applyBorder="1" applyAlignment="1" applyProtection="1">
      <alignment vertical="top" wrapText="1"/>
    </xf>
    <xf numFmtId="0" fontId="3" fillId="0" borderId="0" xfId="0" applyFont="1" applyBorder="1" applyProtection="1">
      <alignment vertical="center"/>
    </xf>
    <xf numFmtId="0" fontId="3" fillId="0" borderId="0" xfId="0" applyFont="1" applyBorder="1" applyAlignment="1" applyProtection="1">
      <alignment vertical="top" wrapText="1"/>
    </xf>
    <xf numFmtId="43" fontId="3" fillId="0" borderId="10" xfId="367" applyFont="1" applyFill="1" applyBorder="1" applyAlignment="1" applyProtection="1">
      <alignment vertical="center"/>
      <protection locked="0"/>
    </xf>
    <xf numFmtId="0" fontId="5" fillId="0" borderId="0" xfId="323" applyFont="1" applyFill="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0" xfId="323" applyFont="1" applyFill="1" applyAlignment="1" applyProtection="1">
      <alignment vertical="center" wrapText="1"/>
      <protection locked="0"/>
    </xf>
    <xf numFmtId="0" fontId="3" fillId="0" borderId="0" xfId="0" applyFont="1" applyBorder="1" applyAlignment="1" applyProtection="1">
      <alignment horizontal="right" vertical="center" wrapText="1"/>
    </xf>
    <xf numFmtId="0" fontId="3" fillId="0" borderId="0" xfId="0" applyFont="1" applyBorder="1" applyAlignment="1" applyProtection="1">
      <alignment horizontal="right" vertical="center" wrapText="1"/>
      <protection locked="0"/>
    </xf>
    <xf numFmtId="0" fontId="3" fillId="0" borderId="10" xfId="323" applyFont="1" applyFill="1" applyBorder="1" applyAlignment="1" applyProtection="1">
      <alignment horizontal="center" vertical="center"/>
    </xf>
    <xf numFmtId="0" fontId="7" fillId="0" borderId="0" xfId="323" applyFont="1" applyFill="1" applyAlignment="1" applyProtection="1">
      <alignment vertical="center" wrapText="1"/>
      <protection locked="0"/>
    </xf>
    <xf numFmtId="0" fontId="7" fillId="0" borderId="0" xfId="323" applyFont="1" applyFill="1" applyProtection="1">
      <alignment vertical="center"/>
      <protection locked="0"/>
    </xf>
    <xf numFmtId="0" fontId="7" fillId="0" borderId="11" xfId="323" applyFont="1" applyFill="1" applyBorder="1" applyAlignment="1" applyProtection="1">
      <alignment horizontal="center" vertical="center" wrapText="1"/>
    </xf>
    <xf numFmtId="0" fontId="7" fillId="0" borderId="10" xfId="323" applyFont="1" applyFill="1" applyBorder="1" applyAlignment="1" applyProtection="1">
      <alignment horizontal="center" vertical="center" wrapText="1"/>
    </xf>
    <xf numFmtId="43" fontId="7" fillId="0" borderId="10" xfId="367" applyFont="1" applyFill="1" applyBorder="1" applyAlignment="1" applyProtection="1">
      <alignment vertical="center"/>
      <protection locked="0"/>
    </xf>
    <xf numFmtId="0" fontId="7" fillId="0" borderId="10" xfId="323" applyFont="1" applyFill="1" applyBorder="1" applyAlignment="1" applyProtection="1">
      <alignment horizontal="center" vertical="center"/>
    </xf>
    <xf numFmtId="0" fontId="7" fillId="0" borderId="0" xfId="323" applyFont="1" applyFill="1" applyBorder="1" applyProtection="1">
      <alignment vertical="center"/>
      <protection locked="0"/>
    </xf>
    <xf numFmtId="0" fontId="8" fillId="0" borderId="0" xfId="327" applyFont="1" applyAlignment="1" applyProtection="1">
      <alignment vertical="center"/>
      <protection locked="0"/>
    </xf>
    <xf numFmtId="0" fontId="7" fillId="0" borderId="0" xfId="323" applyFont="1" applyFill="1" applyAlignment="1" applyProtection="1">
      <alignment vertical="center"/>
      <protection locked="0"/>
    </xf>
    <xf numFmtId="0" fontId="7" fillId="0" borderId="11" xfId="323" applyFont="1" applyFill="1" applyBorder="1" applyAlignment="1" applyProtection="1">
      <alignment horizontal="center" vertical="center"/>
    </xf>
    <xf numFmtId="0" fontId="7" fillId="0" borderId="0" xfId="323" applyFont="1" applyFill="1" applyAlignment="1" applyProtection="1">
      <alignment horizontal="center" vertical="center" wrapText="1"/>
      <protection locked="0"/>
    </xf>
    <xf numFmtId="0" fontId="7" fillId="0" borderId="10" xfId="323" applyFont="1" applyFill="1" applyBorder="1" applyAlignment="1" applyProtection="1">
      <alignment vertical="center" wrapText="1"/>
      <protection locked="0"/>
    </xf>
    <xf numFmtId="43" fontId="7" fillId="0" borderId="12" xfId="367" applyFont="1" applyFill="1" applyBorder="1" applyAlignment="1" applyProtection="1">
      <alignment vertical="center"/>
      <protection locked="0"/>
    </xf>
    <xf numFmtId="0" fontId="7" fillId="0" borderId="0" xfId="323" applyFont="1" applyFill="1" applyAlignment="1" applyProtection="1">
      <alignment vertical="center" wrapText="1"/>
    </xf>
    <xf numFmtId="0" fontId="10" fillId="0" borderId="0" xfId="323" applyFont="1" applyFill="1" applyAlignment="1" applyProtection="1">
      <alignment vertical="center" wrapText="1"/>
      <protection locked="0"/>
    </xf>
    <xf numFmtId="0" fontId="3" fillId="0" borderId="0" xfId="324" applyFont="1" applyProtection="1">
      <protection locked="0"/>
    </xf>
    <xf numFmtId="0" fontId="5" fillId="0" borderId="0" xfId="320" applyFont="1" applyAlignment="1" applyProtection="1">
      <alignment horizontal="center" vertical="center"/>
    </xf>
    <xf numFmtId="0" fontId="3" fillId="0" borderId="10" xfId="320" applyFont="1" applyBorder="1" applyAlignment="1" applyProtection="1">
      <alignment horizontal="center" vertical="center"/>
    </xf>
    <xf numFmtId="0" fontId="3" fillId="0" borderId="10" xfId="320" applyFont="1" applyFill="1" applyBorder="1" applyAlignment="1" applyProtection="1">
      <alignment horizontal="center" vertical="center" wrapText="1"/>
    </xf>
    <xf numFmtId="0" fontId="3" fillId="0" borderId="10" xfId="320" applyFont="1" applyFill="1" applyBorder="1" applyAlignment="1" applyProtection="1">
      <alignment horizontal="center" vertical="center"/>
    </xf>
    <xf numFmtId="0" fontId="3" fillId="0" borderId="11" xfId="320" applyFont="1" applyBorder="1" applyAlignment="1" applyProtection="1">
      <alignment horizontal="center" vertical="center"/>
    </xf>
    <xf numFmtId="0" fontId="3" fillId="0" borderId="11" xfId="320" applyFont="1" applyFill="1" applyBorder="1" applyAlignment="1" applyProtection="1">
      <alignment horizontal="center" vertical="center"/>
    </xf>
    <xf numFmtId="0" fontId="3" fillId="0" borderId="10" xfId="320" applyFont="1" applyFill="1" applyBorder="1" applyAlignment="1" applyProtection="1">
      <alignment horizontal="center" vertical="center"/>
      <protection locked="0"/>
    </xf>
    <xf numFmtId="0" fontId="3" fillId="0" borderId="0" xfId="324" applyFont="1" applyAlignment="1" applyProtection="1">
      <protection locked="0"/>
    </xf>
    <xf numFmtId="0" fontId="3" fillId="0" borderId="11" xfId="320" applyFont="1" applyFill="1" applyBorder="1" applyAlignment="1" applyProtection="1">
      <alignment horizontal="center" vertical="center" wrapText="1"/>
    </xf>
    <xf numFmtId="43" fontId="3" fillId="0" borderId="0" xfId="324" applyNumberFormat="1" applyFont="1" applyProtection="1">
      <protection locked="0"/>
    </xf>
    <xf numFmtId="43" fontId="3" fillId="0" borderId="10" xfId="367" applyFont="1" applyFill="1" applyBorder="1" applyAlignment="1" applyProtection="1">
      <alignment vertical="center"/>
    </xf>
    <xf numFmtId="0" fontId="3" fillId="0" borderId="0" xfId="324" applyFont="1" applyAlignment="1" applyProtection="1">
      <alignment horizontal="center" vertical="center"/>
      <protection locked="0"/>
    </xf>
    <xf numFmtId="0" fontId="3" fillId="0" borderId="0" xfId="324" applyFont="1" applyAlignment="1" applyProtection="1">
      <alignment vertical="center"/>
      <protection locked="0"/>
    </xf>
    <xf numFmtId="0" fontId="3" fillId="0" borderId="0" xfId="326" applyFont="1" applyFill="1" applyAlignment="1" applyProtection="1">
      <alignment horizontal="center" vertical="center"/>
      <protection locked="0"/>
    </xf>
    <xf numFmtId="0" fontId="3" fillId="0" borderId="0" xfId="326" applyFont="1" applyFill="1" applyProtection="1">
      <alignment vertical="center"/>
      <protection locked="0"/>
    </xf>
    <xf numFmtId="0" fontId="5" fillId="0" borderId="0" xfId="326" applyFont="1" applyFill="1" applyAlignment="1" applyProtection="1">
      <alignment horizontal="left" vertical="center"/>
    </xf>
    <xf numFmtId="0" fontId="5" fillId="0" borderId="0" xfId="326" applyFont="1" applyFill="1" applyAlignment="1" applyProtection="1">
      <alignment horizontal="center" vertical="center"/>
    </xf>
    <xf numFmtId="0" fontId="3" fillId="0" borderId="10" xfId="326" applyFont="1" applyFill="1" applyBorder="1" applyAlignment="1" applyProtection="1">
      <alignment horizontal="center" vertical="center"/>
    </xf>
    <xf numFmtId="0" fontId="3" fillId="0" borderId="10" xfId="326" applyFont="1" applyFill="1" applyBorder="1" applyAlignment="1" applyProtection="1">
      <alignment horizontal="center" vertical="center"/>
      <protection locked="0"/>
    </xf>
    <xf numFmtId="0" fontId="3" fillId="0" borderId="0" xfId="325" applyFont="1" applyProtection="1">
      <protection locked="0"/>
    </xf>
    <xf numFmtId="0" fontId="5" fillId="0" borderId="0" xfId="326" applyFont="1" applyAlignment="1" applyProtection="1">
      <alignment horizontal="center" vertical="center"/>
    </xf>
    <xf numFmtId="0" fontId="3" fillId="0" borderId="0" xfId="326" applyFont="1" applyAlignment="1" applyProtection="1">
      <alignment vertical="center"/>
    </xf>
    <xf numFmtId="0" fontId="4" fillId="0" borderId="0" xfId="326" applyFont="1" applyFill="1" applyProtection="1">
      <alignment vertical="center"/>
      <protection locked="0"/>
    </xf>
    <xf numFmtId="0" fontId="0" fillId="0" borderId="0" xfId="326" applyFont="1" applyFill="1" applyProtection="1">
      <alignment vertical="center"/>
      <protection locked="0"/>
    </xf>
    <xf numFmtId="0" fontId="0" fillId="0" borderId="0" xfId="326" applyFont="1" applyFill="1" applyAlignment="1" applyProtection="1">
      <alignment vertical="center" wrapText="1"/>
      <protection locked="0"/>
    </xf>
    <xf numFmtId="0" fontId="0" fillId="0" borderId="0" xfId="326" applyFont="1" applyFill="1" applyAlignment="1" applyProtection="1">
      <alignment horizontal="center" vertical="center"/>
      <protection locked="0"/>
    </xf>
    <xf numFmtId="0" fontId="7" fillId="0" borderId="0" xfId="0" applyFont="1" applyFill="1" applyBorder="1" applyAlignment="1">
      <alignment vertical="center"/>
    </xf>
    <xf numFmtId="0" fontId="7" fillId="0" borderId="0" xfId="0" applyFont="1" applyFill="1" applyAlignment="1">
      <alignment vertical="center"/>
    </xf>
    <xf numFmtId="0" fontId="3" fillId="0" borderId="0" xfId="325" applyFont="1" applyFill="1" applyProtection="1">
      <protection locked="0"/>
    </xf>
    <xf numFmtId="0" fontId="3" fillId="0" borderId="0" xfId="325" applyFont="1" applyFill="1" applyAlignment="1" applyProtection="1">
      <alignment wrapText="1"/>
      <protection locked="0"/>
    </xf>
    <xf numFmtId="0" fontId="3" fillId="0" borderId="0" xfId="0" applyFont="1">
      <alignment vertical="center"/>
    </xf>
    <xf numFmtId="0" fontId="3" fillId="0" borderId="0" xfId="0" applyFont="1" applyAlignment="1">
      <alignment vertical="center" wrapText="1"/>
    </xf>
    <xf numFmtId="0" fontId="5" fillId="0" borderId="0" xfId="0" applyFont="1" applyAlignment="1" applyProtection="1">
      <alignment vertical="center"/>
    </xf>
    <xf numFmtId="0" fontId="3" fillId="0" borderId="0" xfId="0" applyFont="1" applyAlignment="1" applyProtection="1">
      <alignment vertical="center"/>
    </xf>
    <xf numFmtId="0" fontId="3" fillId="0" borderId="10" xfId="0" applyFont="1" applyBorder="1" applyAlignment="1" applyProtection="1">
      <alignment horizontal="center" vertical="center"/>
    </xf>
    <xf numFmtId="0" fontId="0" fillId="0" borderId="0" xfId="0" applyProtection="1">
      <alignment vertical="center"/>
      <protection locked="0"/>
    </xf>
    <xf numFmtId="0" fontId="3" fillId="0" borderId="0" xfId="295" applyFont="1" applyAlignment="1" applyProtection="1">
      <alignment vertical="center"/>
      <protection locked="0"/>
    </xf>
    <xf numFmtId="0" fontId="0" fillId="0" borderId="0" xfId="295" applyFont="1" applyAlignment="1" applyProtection="1">
      <alignment vertical="center"/>
      <protection locked="0"/>
    </xf>
    <xf numFmtId="0" fontId="16" fillId="0" borderId="0" xfId="327" applyFont="1" applyAlignment="1" applyProtection="1">
      <alignment vertical="center"/>
      <protection locked="0"/>
    </xf>
    <xf numFmtId="0" fontId="0" fillId="0" borderId="0" xfId="0" applyProtection="1">
      <alignment vertical="center"/>
    </xf>
    <xf numFmtId="0" fontId="0" fillId="0" borderId="0" xfId="0" applyBorder="1" applyProtection="1">
      <alignment vertical="center"/>
    </xf>
    <xf numFmtId="0" fontId="3" fillId="0" borderId="11" xfId="295" applyFont="1" applyBorder="1" applyAlignment="1" applyProtection="1">
      <alignment horizontal="center" vertical="center"/>
    </xf>
    <xf numFmtId="0" fontId="3" fillId="0" borderId="10" xfId="295" applyFont="1" applyBorder="1" applyAlignment="1" applyProtection="1">
      <alignment horizontal="center" vertical="center" wrapText="1"/>
    </xf>
    <xf numFmtId="0" fontId="3" fillId="0" borderId="10" xfId="295" applyFont="1" applyBorder="1" applyAlignment="1" applyProtection="1">
      <alignment horizontal="center" vertical="center"/>
    </xf>
    <xf numFmtId="0" fontId="3" fillId="0" borderId="0" xfId="295" applyFont="1" applyFill="1" applyAlignment="1" applyProtection="1">
      <alignment vertical="center"/>
      <protection locked="0"/>
    </xf>
    <xf numFmtId="0" fontId="3" fillId="0" borderId="0" xfId="295" applyFont="1" applyAlignment="1" applyProtection="1">
      <alignment horizontal="left" vertical="center"/>
      <protection locked="0"/>
    </xf>
    <xf numFmtId="0" fontId="3" fillId="0" borderId="0" xfId="295" applyFont="1" applyFill="1" applyAlignment="1" applyProtection="1">
      <alignment horizontal="center" vertical="center"/>
      <protection locked="0"/>
    </xf>
    <xf numFmtId="0" fontId="3" fillId="0" borderId="0" xfId="295" applyFont="1" applyAlignment="1" applyProtection="1">
      <alignment horizontal="center" vertical="center"/>
      <protection locked="0"/>
    </xf>
    <xf numFmtId="0" fontId="3" fillId="0" borderId="10" xfId="295" applyFont="1" applyFill="1" applyBorder="1" applyAlignment="1" applyProtection="1">
      <alignment horizontal="center" vertical="center"/>
    </xf>
    <xf numFmtId="43" fontId="3" fillId="0" borderId="10" xfId="367" applyFont="1" applyBorder="1" applyAlignment="1" applyProtection="1">
      <alignment horizontal="center" vertical="center"/>
      <protection locked="0"/>
    </xf>
    <xf numFmtId="0" fontId="3" fillId="0" borderId="0" xfId="295" applyFont="1" applyBorder="1" applyAlignment="1" applyProtection="1">
      <alignment vertical="center"/>
      <protection locked="0"/>
    </xf>
    <xf numFmtId="0" fontId="3" fillId="0" borderId="0" xfId="295" applyFont="1" applyProtection="1">
      <protection locked="0"/>
    </xf>
    <xf numFmtId="0" fontId="17" fillId="0" borderId="0" xfId="295" applyFont="1" applyProtection="1">
      <protection locked="0"/>
    </xf>
    <xf numFmtId="0" fontId="0" fillId="0" borderId="0" xfId="295" applyFont="1" applyProtection="1">
      <protection locked="0"/>
    </xf>
    <xf numFmtId="0" fontId="3" fillId="0" borderId="10" xfId="277" applyFont="1" applyBorder="1" applyAlignment="1" applyProtection="1">
      <alignment horizontal="center" vertical="center"/>
    </xf>
    <xf numFmtId="0" fontId="3" fillId="0" borderId="10" xfId="277" applyFont="1" applyFill="1" applyBorder="1" applyAlignment="1" applyProtection="1">
      <alignment horizontal="center" vertical="center"/>
    </xf>
    <xf numFmtId="0" fontId="0" fillId="0" borderId="0" xfId="295" applyFont="1" applyAlignment="1" applyProtection="1">
      <protection locked="0"/>
    </xf>
    <xf numFmtId="0" fontId="4" fillId="0" borderId="0" xfId="0" applyFont="1" applyFill="1" applyBorder="1" applyAlignment="1" applyProtection="1">
      <alignment horizontal="center" vertical="center"/>
    </xf>
    <xf numFmtId="0" fontId="4" fillId="0" borderId="0" xfId="295" applyFont="1" applyProtection="1">
      <protection locked="0"/>
    </xf>
    <xf numFmtId="0" fontId="52" fillId="0" borderId="0" xfId="295" applyProtection="1">
      <protection locked="0"/>
    </xf>
    <xf numFmtId="0" fontId="0" fillId="0" borderId="0" xfId="295" applyFont="1" applyFill="1" applyAlignment="1" applyProtection="1">
      <alignment vertical="center"/>
    </xf>
    <xf numFmtId="0" fontId="0" fillId="0" borderId="0" xfId="300" applyFont="1" applyFill="1" applyAlignment="1" applyProtection="1">
      <alignment vertical="center"/>
      <protection hidden="1"/>
    </xf>
    <xf numFmtId="0" fontId="0" fillId="0" borderId="0" xfId="300" applyFont="1" applyFill="1" applyAlignment="1" applyProtection="1">
      <alignment horizontal="left" vertical="center"/>
      <protection hidden="1"/>
    </xf>
    <xf numFmtId="0" fontId="3" fillId="0" borderId="0" xfId="295" applyFont="1" applyFill="1" applyAlignment="1" applyProtection="1">
      <alignment vertical="center"/>
    </xf>
    <xf numFmtId="49" fontId="3" fillId="0" borderId="0" xfId="0" applyNumberFormat="1" applyFont="1" applyFill="1" applyBorder="1" applyAlignment="1" applyProtection="1">
      <alignment vertical="top" wrapText="1"/>
    </xf>
    <xf numFmtId="0" fontId="3" fillId="0" borderId="10" xfId="295" applyFont="1" applyFill="1" applyBorder="1" applyAlignment="1" applyProtection="1">
      <alignment horizontal="center" vertical="center" wrapText="1"/>
    </xf>
    <xf numFmtId="43" fontId="3" fillId="0" borderId="10" xfId="367" applyFont="1" applyFill="1" applyBorder="1" applyAlignment="1" applyProtection="1">
      <alignment horizontal="center" vertical="center"/>
      <protection locked="0"/>
    </xf>
    <xf numFmtId="43" fontId="3" fillId="0" borderId="10" xfId="367" applyFont="1" applyFill="1" applyBorder="1" applyAlignment="1" applyProtection="1">
      <alignment horizontal="center" vertical="center"/>
    </xf>
    <xf numFmtId="43" fontId="3" fillId="0" borderId="10" xfId="367" applyFont="1" applyFill="1" applyBorder="1" applyAlignment="1" applyProtection="1">
      <alignment horizontal="left" vertical="center"/>
    </xf>
    <xf numFmtId="0" fontId="3" fillId="0" borderId="0" xfId="0" applyFont="1" applyFill="1" applyBorder="1" applyAlignment="1" applyProtection="1">
      <alignment vertical="top" wrapText="1"/>
    </xf>
    <xf numFmtId="0" fontId="3" fillId="0" borderId="0" xfId="300" applyFont="1" applyAlignment="1" applyProtection="1">
      <alignment vertical="center"/>
      <protection locked="0"/>
    </xf>
    <xf numFmtId="0" fontId="0" fillId="0" borderId="0" xfId="300" applyFont="1" applyFill="1" applyAlignment="1" applyProtection="1">
      <alignment vertical="center"/>
      <protection locked="0"/>
    </xf>
    <xf numFmtId="0" fontId="0" fillId="0" borderId="0" xfId="300" applyFont="1" applyFill="1" applyAlignment="1" applyProtection="1">
      <alignment horizontal="right" vertical="center"/>
      <protection locked="0"/>
    </xf>
    <xf numFmtId="0" fontId="0" fillId="0" borderId="0" xfId="300" applyFont="1" applyAlignment="1" applyProtection="1">
      <alignment vertical="center"/>
      <protection locked="0"/>
    </xf>
    <xf numFmtId="0" fontId="3" fillId="0" borderId="10" xfId="300" applyFont="1" applyFill="1" applyBorder="1" applyAlignment="1" applyProtection="1">
      <alignment horizontal="center" vertical="center" wrapText="1"/>
    </xf>
    <xf numFmtId="0" fontId="3" fillId="0" borderId="10" xfId="300" applyFont="1" applyFill="1" applyBorder="1" applyAlignment="1" applyProtection="1">
      <alignment horizontal="center" vertical="center"/>
    </xf>
    <xf numFmtId="0" fontId="3" fillId="0" borderId="10" xfId="300" applyFont="1" applyFill="1" applyBorder="1" applyAlignment="1" applyProtection="1">
      <alignment horizontal="right" vertical="center"/>
      <protection locked="0"/>
    </xf>
    <xf numFmtId="43" fontId="3" fillId="0" borderId="10" xfId="367" applyFont="1" applyFill="1" applyBorder="1" applyAlignment="1" applyProtection="1">
      <alignment horizontal="right" vertical="center"/>
    </xf>
    <xf numFmtId="9" fontId="3" fillId="0" borderId="10" xfId="367" applyNumberFormat="1" applyFont="1" applyFill="1" applyBorder="1" applyAlignment="1" applyProtection="1">
      <alignment horizontal="right" vertical="center"/>
    </xf>
    <xf numFmtId="180" fontId="3" fillId="0" borderId="10" xfId="367" applyNumberFormat="1" applyFont="1" applyFill="1" applyBorder="1" applyAlignment="1" applyProtection="1">
      <alignment horizontal="right" vertical="center"/>
    </xf>
    <xf numFmtId="43" fontId="3" fillId="0" borderId="10" xfId="367" applyFont="1" applyFill="1" applyBorder="1" applyAlignment="1" applyProtection="1">
      <alignment horizontal="right" vertical="center"/>
      <protection locked="0"/>
    </xf>
    <xf numFmtId="0" fontId="3" fillId="0" borderId="0" xfId="300" applyFont="1" applyFill="1" applyAlignment="1" applyProtection="1">
      <alignment vertical="center"/>
      <protection locked="0"/>
    </xf>
    <xf numFmtId="0" fontId="3" fillId="0" borderId="0" xfId="300" applyFont="1" applyFill="1" applyAlignment="1" applyProtection="1">
      <alignment horizontal="right" vertical="center"/>
      <protection locked="0"/>
    </xf>
    <xf numFmtId="0" fontId="0" fillId="0" borderId="0" xfId="295" applyFont="1" applyAlignment="1" applyProtection="1">
      <alignment vertical="center"/>
    </xf>
    <xf numFmtId="0" fontId="15" fillId="0" borderId="0" xfId="295" applyFont="1" applyBorder="1" applyAlignment="1" applyProtection="1">
      <alignment horizontal="center" vertical="center"/>
    </xf>
    <xf numFmtId="0" fontId="3" fillId="0" borderId="10" xfId="295" applyFont="1" applyFill="1" applyBorder="1" applyAlignment="1" applyProtection="1">
      <alignment horizontal="center" vertical="center"/>
      <protection locked="0"/>
    </xf>
    <xf numFmtId="9" fontId="3" fillId="0" borderId="10" xfId="295" applyNumberFormat="1" applyFont="1" applyFill="1" applyBorder="1" applyAlignment="1" applyProtection="1">
      <alignment horizontal="center" vertical="center"/>
      <protection locked="0"/>
    </xf>
    <xf numFmtId="10" fontId="3" fillId="0" borderId="10" xfId="295" applyNumberFormat="1" applyFont="1" applyFill="1" applyBorder="1" applyAlignment="1" applyProtection="1">
      <alignment horizontal="center" vertical="center"/>
      <protection locked="0"/>
    </xf>
    <xf numFmtId="0" fontId="3" fillId="0" borderId="10" xfId="295" applyFont="1" applyFill="1" applyBorder="1" applyAlignment="1" applyProtection="1">
      <alignment horizontal="left" vertical="center"/>
      <protection locked="0"/>
    </xf>
    <xf numFmtId="0" fontId="3" fillId="0" borderId="0" xfId="295" applyFont="1" applyFill="1" applyBorder="1" applyAlignment="1" applyProtection="1">
      <alignment horizontal="center" vertical="center"/>
      <protection locked="0"/>
    </xf>
    <xf numFmtId="0" fontId="0" fillId="0" borderId="0" xfId="295" applyFont="1" applyFill="1" applyBorder="1" applyAlignment="1" applyProtection="1">
      <alignment vertical="center"/>
      <protection locked="0"/>
    </xf>
    <xf numFmtId="0" fontId="3" fillId="0" borderId="0" xfId="295" applyFont="1" applyFill="1" applyBorder="1" applyAlignment="1" applyProtection="1">
      <alignment horizontal="left" vertical="center"/>
      <protection locked="0"/>
    </xf>
    <xf numFmtId="0" fontId="0" fillId="0" borderId="0" xfId="295" applyFont="1" applyFill="1" applyAlignment="1" applyProtection="1">
      <alignment vertical="center"/>
      <protection locked="0"/>
    </xf>
    <xf numFmtId="0" fontId="3" fillId="0" borderId="0" xfId="295" applyFont="1" applyFill="1" applyProtection="1">
      <protection locked="0"/>
    </xf>
    <xf numFmtId="0" fontId="0" fillId="0" borderId="0" xfId="295" applyFont="1" applyFill="1" applyProtection="1">
      <protection locked="0"/>
    </xf>
    <xf numFmtId="0" fontId="0" fillId="0" borderId="0" xfId="0" applyFill="1" applyProtection="1">
      <alignment vertical="center"/>
    </xf>
    <xf numFmtId="0" fontId="3" fillId="0" borderId="10" xfId="277" applyNumberFormat="1" applyFont="1" applyFill="1" applyBorder="1" applyAlignment="1" applyProtection="1">
      <alignment horizontal="center" vertical="center"/>
    </xf>
    <xf numFmtId="0" fontId="3" fillId="0" borderId="10" xfId="277" applyNumberFormat="1" applyFont="1" applyFill="1" applyBorder="1" applyAlignment="1" applyProtection="1">
      <alignment horizontal="center" vertical="center" wrapText="1"/>
    </xf>
    <xf numFmtId="0" fontId="3" fillId="0" borderId="10" xfId="277" applyNumberFormat="1" applyFont="1" applyFill="1" applyBorder="1" applyAlignment="1" applyProtection="1">
      <alignment horizontal="left" vertical="center"/>
    </xf>
    <xf numFmtId="0" fontId="3" fillId="0" borderId="10" xfId="277" applyNumberFormat="1" applyFont="1" applyFill="1" applyBorder="1" applyAlignment="1" applyProtection="1">
      <alignment horizontal="center" vertical="center"/>
      <protection locked="0"/>
    </xf>
    <xf numFmtId="0" fontId="3" fillId="0" borderId="10" xfId="277" applyNumberFormat="1" applyFont="1" applyFill="1" applyBorder="1" applyAlignment="1" applyProtection="1">
      <alignment horizontal="left" vertical="center"/>
      <protection locked="0"/>
    </xf>
    <xf numFmtId="180" fontId="3" fillId="0" borderId="10" xfId="277" applyNumberFormat="1" applyFont="1" applyFill="1" applyBorder="1" applyAlignment="1" applyProtection="1">
      <alignment horizontal="right" vertical="center"/>
      <protection locked="0"/>
    </xf>
    <xf numFmtId="0" fontId="3" fillId="0" borderId="10" xfId="295" applyFont="1" applyFill="1" applyBorder="1" applyProtection="1">
      <protection locked="0"/>
    </xf>
    <xf numFmtId="180" fontId="3" fillId="0" borderId="10" xfId="277" applyNumberFormat="1" applyFont="1" applyFill="1" applyBorder="1" applyAlignment="1" applyProtection="1">
      <alignment horizontal="center" vertical="center"/>
      <protection locked="0"/>
    </xf>
    <xf numFmtId="0" fontId="3" fillId="0" borderId="0" xfId="295" applyFont="1" applyFill="1" applyAlignment="1" applyProtection="1">
      <alignment vertical="center" wrapText="1"/>
      <protection locked="0"/>
    </xf>
    <xf numFmtId="0" fontId="3" fillId="0" borderId="0" xfId="295" applyFont="1" applyAlignment="1" applyProtection="1">
      <alignment vertical="center"/>
    </xf>
    <xf numFmtId="0" fontId="0" fillId="0" borderId="0" xfId="295" applyFont="1" applyAlignment="1" applyProtection="1">
      <alignment horizontal="center" vertical="center"/>
    </xf>
    <xf numFmtId="0" fontId="0" fillId="0" borderId="0" xfId="295" applyFont="1" applyFill="1" applyAlignment="1" applyProtection="1">
      <alignment horizontal="center" vertical="center"/>
    </xf>
    <xf numFmtId="0" fontId="15" fillId="0" borderId="0" xfId="295" applyFont="1" applyFill="1" applyBorder="1" applyAlignment="1" applyProtection="1">
      <alignment horizontal="center" vertical="center"/>
    </xf>
    <xf numFmtId="43" fontId="3" fillId="0" borderId="10" xfId="367" applyNumberFormat="1" applyFont="1" applyFill="1" applyBorder="1" applyAlignment="1" applyProtection="1">
      <alignment horizontal="center" vertical="center"/>
    </xf>
    <xf numFmtId="43" fontId="3" fillId="0" borderId="10" xfId="295" applyNumberFormat="1" applyFont="1" applyFill="1" applyBorder="1" applyAlignment="1" applyProtection="1">
      <alignment horizontal="center" vertical="center"/>
    </xf>
    <xf numFmtId="0" fontId="3" fillId="0" borderId="0" xfId="295" applyFont="1" applyAlignment="1" applyProtection="1">
      <alignment horizontal="center" vertical="center"/>
    </xf>
    <xf numFmtId="0" fontId="3" fillId="0" borderId="0" xfId="295" applyFont="1" applyFill="1" applyAlignment="1" applyProtection="1">
      <alignment horizontal="center" vertical="center"/>
    </xf>
    <xf numFmtId="0" fontId="0" fillId="0" borderId="0" xfId="295" applyFont="1" applyFill="1" applyBorder="1" applyAlignment="1" applyProtection="1">
      <alignment horizontal="center" vertical="center"/>
      <protection locked="0"/>
    </xf>
    <xf numFmtId="0" fontId="0" fillId="0" borderId="0" xfId="295" applyFont="1" applyFill="1" applyBorder="1" applyAlignment="1" applyProtection="1">
      <alignment horizontal="left" vertical="center"/>
      <protection locked="0"/>
    </xf>
    <xf numFmtId="0" fontId="18" fillId="0" borderId="0" xfId="295" applyFont="1" applyFill="1" applyBorder="1" applyAlignment="1" applyProtection="1">
      <alignment horizontal="center" vertical="center"/>
      <protection locked="0"/>
    </xf>
    <xf numFmtId="0" fontId="19" fillId="0" borderId="0" xfId="295" applyFont="1" applyFill="1" applyBorder="1" applyAlignment="1" applyProtection="1">
      <alignment horizontal="center" vertical="center"/>
      <protection locked="0"/>
    </xf>
    <xf numFmtId="0" fontId="20" fillId="0" borderId="0" xfId="0" applyFont="1" applyAlignment="1" applyProtection="1">
      <alignment vertical="center" wrapText="1"/>
    </xf>
    <xf numFmtId="0" fontId="20" fillId="0" borderId="0" xfId="0" applyFont="1" applyAlignment="1" applyProtection="1">
      <alignment vertical="center"/>
    </xf>
    <xf numFmtId="0" fontId="20" fillId="0" borderId="0" xfId="0" applyFont="1" applyFill="1" applyAlignment="1" applyProtection="1">
      <alignment horizontal="center" vertical="center"/>
    </xf>
    <xf numFmtId="0" fontId="3" fillId="0" borderId="10" xfId="319" applyFont="1" applyBorder="1" applyAlignment="1" applyProtection="1">
      <alignment horizontal="center" vertical="center"/>
    </xf>
    <xf numFmtId="0" fontId="3" fillId="8" borderId="15" xfId="319" applyFont="1" applyFill="1" applyBorder="1" applyAlignment="1" applyProtection="1">
      <alignment horizontal="left" vertical="center"/>
    </xf>
    <xf numFmtId="0" fontId="3" fillId="8" borderId="16" xfId="319" applyFont="1" applyFill="1" applyBorder="1" applyAlignment="1" applyProtection="1">
      <alignment horizontal="left" vertical="center"/>
    </xf>
    <xf numFmtId="0" fontId="5" fillId="0" borderId="0" xfId="0" applyFont="1" applyFill="1" applyAlignment="1" applyProtection="1">
      <alignment horizontal="center" vertical="center"/>
    </xf>
    <xf numFmtId="0" fontId="20" fillId="0" borderId="0" xfId="0" applyFont="1" applyBorder="1" applyAlignment="1" applyProtection="1">
      <alignment vertical="center" wrapText="1"/>
    </xf>
    <xf numFmtId="0" fontId="20" fillId="0" borderId="0" xfId="0" applyFont="1" applyBorder="1" applyAlignment="1" applyProtection="1">
      <alignment vertical="center"/>
    </xf>
    <xf numFmtId="0" fontId="20" fillId="0" borderId="0" xfId="0" applyFont="1" applyFill="1" applyBorder="1" applyAlignment="1" applyProtection="1">
      <alignment horizontal="center" vertical="center"/>
    </xf>
    <xf numFmtId="0" fontId="3" fillId="0" borderId="0" xfId="0" applyFont="1" applyAlignment="1" applyProtection="1">
      <alignment vertical="center"/>
      <protection locked="0"/>
    </xf>
    <xf numFmtId="0" fontId="0" fillId="0" borderId="0" xfId="0" applyFont="1" applyAlignment="1" applyProtection="1">
      <alignment vertical="center"/>
      <protection locked="0"/>
    </xf>
    <xf numFmtId="0" fontId="0" fillId="0" borderId="0" xfId="0" applyFont="1" applyFill="1" applyAlignment="1" applyProtection="1">
      <alignment vertical="center"/>
      <protection locked="0"/>
    </xf>
    <xf numFmtId="0" fontId="15" fillId="0" borderId="0" xfId="276" applyFont="1" applyAlignment="1" applyProtection="1">
      <alignment horizontal="center" vertical="center"/>
    </xf>
    <xf numFmtId="0" fontId="15" fillId="0" borderId="0" xfId="276" applyFont="1" applyFill="1" applyAlignment="1" applyProtection="1">
      <alignment horizontal="center" vertical="center"/>
    </xf>
    <xf numFmtId="0" fontId="21" fillId="0" borderId="0" xfId="0" applyFont="1" applyAlignment="1" applyProtection="1">
      <alignment vertical="center"/>
      <protection locked="0"/>
    </xf>
    <xf numFmtId="0" fontId="3" fillId="0" borderId="10" xfId="276" applyFont="1" applyBorder="1" applyAlignment="1" applyProtection="1">
      <alignment horizontal="center" vertical="center"/>
    </xf>
    <xf numFmtId="0" fontId="3" fillId="0" borderId="10" xfId="276" applyFont="1" applyFill="1" applyBorder="1" applyAlignment="1" applyProtection="1">
      <alignment horizontal="center" vertical="center"/>
    </xf>
    <xf numFmtId="0" fontId="3" fillId="0" borderId="0" xfId="0" applyFont="1" applyFill="1" applyAlignment="1" applyProtection="1">
      <alignment vertical="center"/>
      <protection locked="0"/>
    </xf>
    <xf numFmtId="0" fontId="3" fillId="0" borderId="0" xfId="323" applyFont="1" applyAlignment="1" applyProtection="1">
      <alignment vertical="center"/>
      <protection locked="0"/>
    </xf>
    <xf numFmtId="0" fontId="15" fillId="0" borderId="0" xfId="323" applyFont="1" applyBorder="1" applyAlignment="1" applyProtection="1">
      <alignment horizontal="center" vertical="center"/>
      <protection locked="0"/>
    </xf>
    <xf numFmtId="0" fontId="15" fillId="0" borderId="0" xfId="323" applyFont="1" applyFill="1" applyBorder="1" applyAlignment="1" applyProtection="1">
      <alignment horizontal="center" vertical="center"/>
      <protection locked="0"/>
    </xf>
    <xf numFmtId="0" fontId="3" fillId="0" borderId="10" xfId="323" applyFont="1" applyBorder="1" applyAlignment="1" applyProtection="1">
      <alignment horizontal="center" vertical="center"/>
      <protection locked="0"/>
    </xf>
    <xf numFmtId="0" fontId="3" fillId="0" borderId="10" xfId="323" applyFont="1" applyFill="1" applyBorder="1" applyAlignment="1" applyProtection="1">
      <alignment horizontal="center" vertical="center"/>
      <protection locked="0"/>
    </xf>
    <xf numFmtId="182" fontId="0" fillId="0" borderId="0" xfId="420" applyNumberFormat="1" applyFont="1" applyFill="1" applyProtection="1">
      <alignment vertical="center"/>
    </xf>
    <xf numFmtId="182" fontId="3" fillId="0" borderId="10" xfId="420" applyNumberFormat="1" applyFont="1" applyFill="1" applyBorder="1" applyAlignment="1" applyProtection="1">
      <alignment horizontal="center" vertical="center"/>
    </xf>
    <xf numFmtId="43" fontId="3" fillId="0" borderId="10" xfId="420" applyNumberFormat="1" applyFont="1" applyFill="1" applyBorder="1" applyProtection="1">
      <alignment vertical="center"/>
    </xf>
    <xf numFmtId="0" fontId="3" fillId="0" borderId="0" xfId="323" applyFont="1" applyProtection="1">
      <alignment vertical="center"/>
      <protection locked="0"/>
    </xf>
    <xf numFmtId="0" fontId="0" fillId="0" borderId="0" xfId="0" applyFont="1" applyProtection="1">
      <alignment vertical="center"/>
    </xf>
    <xf numFmtId="0" fontId="4" fillId="0" borderId="0" xfId="0" applyFont="1" applyBorder="1" applyAlignment="1" applyProtection="1">
      <alignment horizontal="center" vertical="center"/>
    </xf>
    <xf numFmtId="0" fontId="0" fillId="0" borderId="0" xfId="0" applyFont="1" applyBorder="1" applyProtection="1">
      <alignment vertical="center"/>
    </xf>
    <xf numFmtId="182" fontId="0" fillId="0" borderId="0" xfId="420" applyNumberFormat="1" applyFont="1" applyFill="1" applyBorder="1" applyProtection="1">
      <alignment vertical="center"/>
    </xf>
    <xf numFmtId="0" fontId="0" fillId="0" borderId="0" xfId="0" applyAlignment="1" applyProtection="1">
      <alignment horizontal="center" vertical="center"/>
    </xf>
    <xf numFmtId="0" fontId="0" fillId="0" borderId="0" xfId="0" applyAlignment="1" applyProtection="1">
      <alignment horizontal="left" vertical="center" shrinkToFit="1"/>
    </xf>
    <xf numFmtId="0" fontId="23" fillId="0" borderId="0" xfId="0" applyFont="1" applyAlignment="1" applyProtection="1">
      <alignment wrapText="1"/>
    </xf>
    <xf numFmtId="0" fontId="27" fillId="0" borderId="0" xfId="0" applyFont="1" applyAlignment="1" applyProtection="1">
      <alignment vertical="top" wrapText="1"/>
    </xf>
    <xf numFmtId="0" fontId="3" fillId="0" borderId="10" xfId="289" applyFont="1" applyFill="1" applyBorder="1" applyAlignment="1" applyProtection="1">
      <alignment horizontal="center" vertical="center" wrapText="1"/>
    </xf>
    <xf numFmtId="0" fontId="3" fillId="0" borderId="10" xfId="289" applyFont="1" applyFill="1" applyBorder="1" applyAlignment="1" applyProtection="1">
      <alignment horizontal="center" vertical="center"/>
    </xf>
    <xf numFmtId="0" fontId="3" fillId="0" borderId="10" xfId="295" applyFont="1" applyBorder="1" applyAlignment="1" applyProtection="1">
      <alignment horizontal="center" vertical="center"/>
    </xf>
    <xf numFmtId="43" fontId="54" fillId="0" borderId="10" xfId="367" applyNumberFormat="1" applyFont="1" applyFill="1" applyBorder="1" applyAlignment="1" applyProtection="1">
      <alignment horizontal="center" vertical="center"/>
    </xf>
    <xf numFmtId="43" fontId="54" fillId="0" borderId="10" xfId="367" applyNumberFormat="1" applyFont="1" applyFill="1" applyBorder="1" applyAlignment="1" applyProtection="1">
      <alignment horizontal="center" vertical="center"/>
      <protection hidden="1"/>
    </xf>
    <xf numFmtId="43" fontId="55" fillId="0" borderId="10" xfId="367" applyNumberFormat="1" applyFont="1" applyFill="1" applyBorder="1" applyAlignment="1" applyProtection="1">
      <alignment horizontal="center" vertical="center"/>
      <protection locked="0"/>
    </xf>
    <xf numFmtId="43" fontId="55" fillId="0" borderId="10" xfId="367" applyNumberFormat="1" applyFont="1" applyFill="1" applyBorder="1" applyAlignment="1" applyProtection="1">
      <alignment horizontal="center" vertical="center"/>
      <protection hidden="1"/>
    </xf>
    <xf numFmtId="43" fontId="54" fillId="0" borderId="10" xfId="367" applyNumberFormat="1" applyFont="1" applyFill="1" applyBorder="1" applyAlignment="1" applyProtection="1">
      <alignment horizontal="center" vertical="center"/>
      <protection locked="0"/>
    </xf>
    <xf numFmtId="178" fontId="54" fillId="0" borderId="10" xfId="367" applyNumberFormat="1" applyFont="1" applyFill="1" applyBorder="1" applyAlignment="1" applyProtection="1">
      <alignment horizontal="center" vertical="center"/>
    </xf>
    <xf numFmtId="178" fontId="54" fillId="0" borderId="10" xfId="367" applyNumberFormat="1" applyFont="1" applyFill="1" applyBorder="1" applyAlignment="1" applyProtection="1">
      <alignment horizontal="center" vertical="center"/>
      <protection hidden="1"/>
    </xf>
    <xf numFmtId="178" fontId="55" fillId="0" borderId="10" xfId="367" applyNumberFormat="1" applyFont="1" applyFill="1" applyBorder="1" applyAlignment="1" applyProtection="1">
      <alignment horizontal="center" vertical="center"/>
      <protection hidden="1"/>
    </xf>
    <xf numFmtId="181" fontId="54" fillId="0" borderId="10" xfId="367" applyNumberFormat="1" applyFont="1" applyFill="1" applyBorder="1" applyAlignment="1" applyProtection="1">
      <alignment horizontal="center" vertical="center"/>
    </xf>
    <xf numFmtId="43" fontId="54" fillId="0" borderId="10" xfId="367" applyFont="1" applyFill="1" applyBorder="1" applyAlignment="1" applyProtection="1">
      <alignment horizontal="center" vertical="center"/>
    </xf>
    <xf numFmtId="43" fontId="54" fillId="0" borderId="10" xfId="300" applyNumberFormat="1" applyFont="1" applyFill="1" applyBorder="1" applyAlignment="1" applyProtection="1">
      <alignment horizontal="center" vertical="center" shrinkToFit="1"/>
      <protection hidden="1"/>
    </xf>
    <xf numFmtId="43" fontId="54" fillId="0" borderId="10" xfId="367" applyNumberFormat="1" applyFont="1" applyFill="1" applyBorder="1" applyAlignment="1" applyProtection="1">
      <alignment horizontal="center" vertical="center" shrinkToFit="1"/>
      <protection hidden="1"/>
    </xf>
    <xf numFmtId="0" fontId="0" fillId="0" borderId="0" xfId="295" applyFont="1" applyAlignment="1" applyProtection="1">
      <alignment horizontal="left"/>
      <protection locked="0"/>
    </xf>
    <xf numFmtId="0" fontId="52" fillId="0" borderId="0" xfId="295" applyAlignment="1" applyProtection="1">
      <protection locked="0"/>
    </xf>
    <xf numFmtId="0" fontId="7" fillId="0" borderId="10" xfId="326" applyFont="1" applyFill="1" applyBorder="1" applyProtection="1">
      <alignment vertical="center"/>
      <protection locked="0"/>
    </xf>
    <xf numFmtId="0" fontId="7" fillId="0" borderId="10" xfId="325" applyFont="1" applyFill="1" applyBorder="1" applyProtection="1">
      <protection locked="0"/>
    </xf>
    <xf numFmtId="0" fontId="9" fillId="0" borderId="10" xfId="326" applyFont="1" applyFill="1" applyBorder="1" applyProtection="1">
      <alignment vertical="center"/>
      <protection locked="0"/>
    </xf>
    <xf numFmtId="43" fontId="3" fillId="80" borderId="10" xfId="0" applyNumberFormat="1" applyFont="1" applyFill="1" applyBorder="1">
      <alignment vertical="center"/>
    </xf>
    <xf numFmtId="0" fontId="7" fillId="0" borderId="10" xfId="295" applyFont="1" applyFill="1" applyBorder="1" applyAlignment="1" applyProtection="1">
      <alignment horizontal="center" vertical="center"/>
      <protection hidden="1"/>
    </xf>
    <xf numFmtId="0" fontId="7" fillId="0" borderId="10" xfId="295" applyNumberFormat="1" applyFont="1" applyFill="1" applyBorder="1" applyAlignment="1" applyProtection="1">
      <alignment horizontal="center" vertical="center"/>
      <protection hidden="1"/>
    </xf>
    <xf numFmtId="180" fontId="151" fillId="0" borderId="10" xfId="0" applyNumberFormat="1" applyFont="1" applyFill="1" applyBorder="1">
      <alignment vertical="center"/>
    </xf>
    <xf numFmtId="0" fontId="7" fillId="0" borderId="15" xfId="295" applyFont="1" applyFill="1" applyBorder="1" applyAlignment="1" applyProtection="1">
      <alignment horizontal="left" vertical="center"/>
      <protection hidden="1"/>
    </xf>
    <xf numFmtId="0" fontId="7" fillId="0" borderId="16" xfId="295" applyFont="1" applyFill="1" applyBorder="1" applyAlignment="1" applyProtection="1">
      <alignment horizontal="left" vertical="center"/>
      <protection hidden="1"/>
    </xf>
    <xf numFmtId="0" fontId="7" fillId="0" borderId="10" xfId="295" applyFont="1" applyFill="1" applyBorder="1" applyAlignment="1" applyProtection="1">
      <alignment horizontal="center" vertical="center"/>
      <protection hidden="1"/>
    </xf>
    <xf numFmtId="0" fontId="0" fillId="0" borderId="0" xfId="295" applyFont="1" applyFill="1" applyAlignment="1" applyProtection="1">
      <alignment vertical="center"/>
    </xf>
    <xf numFmtId="0" fontId="3" fillId="0" borderId="10" xfId="277" applyFont="1" applyBorder="1" applyAlignment="1" applyProtection="1">
      <alignment horizontal="center" vertical="center"/>
    </xf>
    <xf numFmtId="0" fontId="3" fillId="0" borderId="10" xfId="326" applyFont="1" applyBorder="1" applyAlignment="1" applyProtection="1">
      <alignment horizontal="center" vertical="center"/>
    </xf>
    <xf numFmtId="0" fontId="7" fillId="0" borderId="11" xfId="323" applyFont="1" applyFill="1" applyBorder="1" applyAlignment="1" applyProtection="1">
      <alignment horizontal="center" vertical="center" wrapText="1"/>
    </xf>
    <xf numFmtId="0" fontId="3" fillId="0" borderId="0" xfId="0" applyFont="1" applyAlignment="1">
      <alignment horizontal="center" vertical="center"/>
    </xf>
    <xf numFmtId="0" fontId="153" fillId="0" borderId="0" xfId="0" applyFont="1">
      <alignment vertical="center"/>
    </xf>
    <xf numFmtId="0" fontId="53" fillId="0" borderId="10" xfId="0" applyFont="1" applyBorder="1" applyAlignment="1">
      <alignment horizontal="center" vertical="center" wrapText="1"/>
    </xf>
    <xf numFmtId="0" fontId="53" fillId="0" borderId="10" xfId="0" applyFont="1" applyBorder="1" applyAlignment="1">
      <alignment horizontal="center" vertical="center"/>
    </xf>
    <xf numFmtId="0" fontId="0" fillId="0" borderId="0" xfId="300" applyFont="1" applyFill="1" applyAlignment="1" applyProtection="1">
      <alignment vertical="center" wrapText="1"/>
      <protection hidden="1"/>
    </xf>
    <xf numFmtId="43" fontId="54" fillId="0" borderId="16" xfId="367" applyNumberFormat="1" applyFont="1" applyFill="1" applyBorder="1" applyAlignment="1" applyProtection="1">
      <alignment horizontal="center" vertical="center" shrinkToFit="1"/>
      <protection hidden="1"/>
    </xf>
    <xf numFmtId="0" fontId="152" fillId="0" borderId="10" xfId="0" applyFont="1" applyBorder="1" applyAlignment="1">
      <alignment horizontal="left" vertical="center"/>
    </xf>
    <xf numFmtId="0" fontId="152" fillId="0" borderId="10" xfId="0" applyFont="1" applyBorder="1" applyAlignment="1">
      <alignment horizontal="center" vertical="center"/>
    </xf>
    <xf numFmtId="0" fontId="0" fillId="0" borderId="10" xfId="0" applyBorder="1">
      <alignment vertical="center"/>
    </xf>
    <xf numFmtId="0" fontId="152" fillId="0" borderId="10" xfId="0" applyFont="1" applyBorder="1" applyAlignment="1">
      <alignment horizontal="center" vertical="center" wrapText="1"/>
    </xf>
    <xf numFmtId="0" fontId="152" fillId="0" borderId="10" xfId="0" applyFont="1" applyBorder="1" applyAlignment="1">
      <alignment horizontal="right" vertical="center" wrapText="1"/>
    </xf>
    <xf numFmtId="0" fontId="152" fillId="0" borderId="10" xfId="0" applyFont="1" applyBorder="1" applyAlignment="1">
      <alignment horizontal="right" vertical="center"/>
    </xf>
    <xf numFmtId="0" fontId="154" fillId="0" borderId="10" xfId="0" applyFont="1" applyBorder="1" applyAlignment="1">
      <alignment horizontal="right" vertical="center"/>
    </xf>
    <xf numFmtId="0" fontId="155" fillId="0" borderId="10" xfId="0" applyFont="1" applyBorder="1" applyAlignment="1">
      <alignment horizontal="right" vertical="center"/>
    </xf>
    <xf numFmtId="0" fontId="153" fillId="0" borderId="10" xfId="0" applyFont="1" applyBorder="1" applyAlignment="1">
      <alignment horizontal="right" vertical="center"/>
    </xf>
    <xf numFmtId="0" fontId="156" fillId="0" borderId="10" xfId="0" applyFont="1" applyBorder="1" applyAlignment="1">
      <alignment horizontal="right" vertical="center"/>
    </xf>
    <xf numFmtId="0" fontId="152" fillId="0" borderId="10" xfId="0" applyFont="1" applyBorder="1" applyAlignment="1">
      <alignment horizontal="left" vertical="center" wrapText="1"/>
    </xf>
    <xf numFmtId="0" fontId="152" fillId="81" borderId="10" xfId="0" applyFont="1" applyFill="1" applyBorder="1" applyAlignment="1">
      <alignment horizontal="center" vertical="center" wrapText="1"/>
    </xf>
    <xf numFmtId="0" fontId="3" fillId="0" borderId="10" xfId="0" applyFont="1" applyFill="1" applyBorder="1">
      <alignment vertical="center"/>
    </xf>
    <xf numFmtId="0" fontId="154" fillId="0" borderId="10" xfId="0" applyFont="1" applyBorder="1" applyAlignment="1">
      <alignment horizontal="center" vertical="center"/>
    </xf>
    <xf numFmtId="0" fontId="155" fillId="0" borderId="10" xfId="0" applyFont="1" applyBorder="1" applyAlignment="1">
      <alignment horizontal="center" vertical="center" wrapText="1"/>
    </xf>
    <xf numFmtId="9" fontId="152" fillId="0" borderId="10" xfId="0" applyNumberFormat="1" applyFont="1" applyBorder="1" applyAlignment="1">
      <alignment horizontal="center" vertical="center" wrapText="1"/>
    </xf>
    <xf numFmtId="0" fontId="154" fillId="0" borderId="10" xfId="0" applyFont="1" applyBorder="1" applyAlignment="1">
      <alignment horizontal="center" vertical="center" wrapText="1"/>
    </xf>
    <xf numFmtId="0" fontId="3" fillId="0" borderId="0" xfId="324" applyFont="1" applyAlignment="1" applyProtection="1">
      <alignment vertical="center" wrapText="1"/>
      <protection locked="0"/>
    </xf>
    <xf numFmtId="0" fontId="53" fillId="0" borderId="10" xfId="0" applyFont="1" applyBorder="1" applyAlignment="1">
      <alignment horizontal="right" vertical="center" wrapText="1"/>
    </xf>
    <xf numFmtId="0" fontId="161" fillId="0" borderId="0" xfId="0" applyFont="1" applyAlignment="1">
      <alignment horizontal="center" vertical="center"/>
    </xf>
    <xf numFmtId="0" fontId="161" fillId="0" borderId="0" xfId="0" applyFont="1" applyAlignment="1">
      <alignment horizontal="left" vertical="center"/>
    </xf>
    <xf numFmtId="0" fontId="152" fillId="0" borderId="12" xfId="0" applyFont="1" applyBorder="1" applyAlignment="1">
      <alignment horizontal="right" vertical="center" wrapText="1"/>
    </xf>
    <xf numFmtId="0" fontId="152" fillId="0" borderId="11" xfId="0" applyFont="1" applyBorder="1" applyAlignment="1">
      <alignment horizontal="center" vertical="center" wrapText="1"/>
    </xf>
    <xf numFmtId="0" fontId="152" fillId="0" borderId="12" xfId="0" applyFont="1" applyBorder="1" applyAlignment="1">
      <alignment horizontal="center" vertical="center" wrapText="1"/>
    </xf>
    <xf numFmtId="43" fontId="3" fillId="80" borderId="10" xfId="420" applyNumberFormat="1" applyFont="1" applyFill="1" applyBorder="1" applyProtection="1">
      <alignment vertical="center"/>
    </xf>
    <xf numFmtId="43" fontId="3" fillId="80" borderId="10" xfId="367" applyFont="1" applyFill="1" applyBorder="1" applyAlignment="1" applyProtection="1">
      <alignment vertical="center"/>
    </xf>
    <xf numFmtId="43" fontId="3" fillId="80" borderId="10" xfId="367" applyFont="1" applyFill="1" applyBorder="1" applyAlignment="1" applyProtection="1">
      <alignment vertical="center"/>
      <protection locked="0"/>
    </xf>
    <xf numFmtId="43" fontId="3" fillId="80" borderId="10" xfId="367" applyFont="1" applyFill="1" applyBorder="1" applyAlignment="1" applyProtection="1">
      <alignment horizontal="center" vertical="center"/>
    </xf>
    <xf numFmtId="43" fontId="3" fillId="80" borderId="10" xfId="367" applyNumberFormat="1" applyFont="1" applyFill="1" applyBorder="1" applyAlignment="1" applyProtection="1">
      <alignment horizontal="center" vertical="center"/>
    </xf>
    <xf numFmtId="43" fontId="3" fillId="80" borderId="10" xfId="367" applyFont="1" applyFill="1" applyBorder="1" applyAlignment="1" applyProtection="1">
      <alignment horizontal="center" vertical="center"/>
      <protection locked="0"/>
    </xf>
    <xf numFmtId="43" fontId="3" fillId="80" borderId="10" xfId="367" applyFont="1" applyFill="1" applyBorder="1" applyAlignment="1" applyProtection="1">
      <alignment horizontal="right" vertical="center"/>
    </xf>
    <xf numFmtId="43" fontId="152" fillId="80" borderId="10" xfId="0" applyNumberFormat="1" applyFont="1" applyFill="1" applyBorder="1" applyAlignment="1">
      <alignment horizontal="right" vertical="center"/>
    </xf>
    <xf numFmtId="0" fontId="152" fillId="0" borderId="10" xfId="0" applyFont="1" applyBorder="1" applyAlignment="1">
      <alignment horizontal="center" vertical="center"/>
    </xf>
    <xf numFmtId="0" fontId="152" fillId="0" borderId="10" xfId="0" applyFont="1" applyBorder="1" applyAlignment="1">
      <alignment horizontal="center" vertical="center" wrapText="1"/>
    </xf>
    <xf numFmtId="43" fontId="155" fillId="80" borderId="10" xfId="0" applyNumberFormat="1" applyFont="1" applyFill="1" applyBorder="1" applyAlignment="1">
      <alignment horizontal="right" vertical="center"/>
    </xf>
    <xf numFmtId="43" fontId="3" fillId="80" borderId="10" xfId="0" applyNumberFormat="1" applyFont="1" applyFill="1" applyBorder="1" applyAlignment="1">
      <alignment horizontal="right" vertical="center"/>
    </xf>
    <xf numFmtId="43" fontId="52" fillId="80" borderId="10" xfId="0" applyNumberFormat="1" applyFont="1" applyFill="1" applyBorder="1" applyAlignment="1">
      <alignment horizontal="right" vertical="center"/>
    </xf>
    <xf numFmtId="43" fontId="53" fillId="80" borderId="10" xfId="0" applyNumberFormat="1" applyFont="1" applyFill="1" applyBorder="1" applyAlignment="1">
      <alignment horizontal="center" vertical="center"/>
    </xf>
    <xf numFmtId="43" fontId="54" fillId="80" borderId="10" xfId="367" applyNumberFormat="1" applyFont="1" applyFill="1" applyBorder="1" applyAlignment="1" applyProtection="1">
      <alignment horizontal="center" vertical="center" shrinkToFit="1"/>
      <protection hidden="1"/>
    </xf>
    <xf numFmtId="43" fontId="56" fillId="80" borderId="10" xfId="367" applyNumberFormat="1" applyFont="1" applyFill="1" applyBorder="1" applyAlignment="1" applyProtection="1">
      <alignment horizontal="center" vertical="center" shrinkToFit="1"/>
      <protection hidden="1"/>
    </xf>
    <xf numFmtId="0" fontId="3" fillId="0" borderId="10" xfId="326" applyFont="1" applyFill="1" applyBorder="1" applyAlignment="1" applyProtection="1">
      <alignment vertical="center" wrapText="1"/>
    </xf>
    <xf numFmtId="43" fontId="7" fillId="80" borderId="10" xfId="367" applyFont="1" applyFill="1" applyBorder="1" applyAlignment="1" applyProtection="1">
      <alignment vertical="center"/>
    </xf>
    <xf numFmtId="43" fontId="3" fillId="81" borderId="10" xfId="0" applyNumberFormat="1" applyFont="1" applyFill="1" applyBorder="1" applyAlignment="1">
      <alignment horizontal="left" vertical="center" wrapText="1"/>
    </xf>
    <xf numFmtId="43" fontId="3" fillId="0" borderId="10" xfId="0" applyNumberFormat="1" applyFont="1" applyBorder="1" applyAlignment="1">
      <alignment horizontal="left" vertical="center" wrapText="1"/>
    </xf>
    <xf numFmtId="43" fontId="3" fillId="80" borderId="10" xfId="0" applyNumberFormat="1" applyFont="1" applyFill="1" applyBorder="1" applyAlignment="1">
      <alignment horizontal="left" vertical="center" wrapText="1"/>
    </xf>
    <xf numFmtId="43" fontId="152" fillId="0" borderId="10" xfId="0" applyNumberFormat="1" applyFont="1" applyBorder="1" applyAlignment="1">
      <alignment horizontal="right" vertical="center"/>
    </xf>
    <xf numFmtId="43" fontId="152" fillId="0" borderId="10" xfId="0" applyNumberFormat="1" applyFont="1" applyBorder="1" applyAlignment="1">
      <alignment horizontal="center" vertical="center"/>
    </xf>
    <xf numFmtId="43" fontId="152" fillId="80" borderId="10" xfId="0" applyNumberFormat="1" applyFont="1" applyFill="1" applyBorder="1" applyAlignment="1">
      <alignment horizontal="left" vertical="center"/>
    </xf>
    <xf numFmtId="43" fontId="152" fillId="0" borderId="10" xfId="0" applyNumberFormat="1" applyFont="1" applyBorder="1" applyAlignment="1">
      <alignment horizontal="center" vertical="center" wrapText="1"/>
    </xf>
    <xf numFmtId="43" fontId="152" fillId="80" borderId="10" xfId="0" applyNumberFormat="1" applyFont="1" applyFill="1" applyBorder="1" applyAlignment="1">
      <alignment horizontal="center" vertical="center" wrapText="1"/>
    </xf>
    <xf numFmtId="43" fontId="152" fillId="80" borderId="10" xfId="0" applyNumberFormat="1" applyFont="1" applyFill="1" applyBorder="1" applyAlignment="1">
      <alignment horizontal="center" vertical="center"/>
    </xf>
    <xf numFmtId="43" fontId="3" fillId="0" borderId="0" xfId="324" applyNumberFormat="1" applyFont="1" applyAlignment="1" applyProtection="1">
      <alignment vertical="center"/>
      <protection locked="0"/>
    </xf>
    <xf numFmtId="0" fontId="152" fillId="0" borderId="10" xfId="0" applyNumberFormat="1" applyFont="1" applyBorder="1" applyAlignment="1">
      <alignment horizontal="center" vertical="center" wrapText="1"/>
    </xf>
    <xf numFmtId="0" fontId="152" fillId="0" borderId="10" xfId="0" applyNumberFormat="1" applyFont="1" applyBorder="1" applyAlignment="1">
      <alignment horizontal="center" vertical="center"/>
    </xf>
    <xf numFmtId="0" fontId="3" fillId="80" borderId="10" xfId="320" applyFont="1" applyFill="1" applyBorder="1" applyAlignment="1" applyProtection="1">
      <alignment horizontal="center" vertical="center"/>
    </xf>
    <xf numFmtId="180" fontId="11" fillId="80" borderId="10" xfId="321" applyNumberFormat="1" applyFont="1" applyFill="1" applyBorder="1" applyAlignment="1" applyProtection="1">
      <alignment vertical="center" shrinkToFit="1"/>
      <protection locked="0"/>
    </xf>
    <xf numFmtId="43" fontId="152" fillId="0" borderId="10" xfId="0" applyNumberFormat="1" applyFont="1" applyBorder="1" applyAlignment="1">
      <alignment horizontal="right" vertical="center" wrapText="1"/>
    </xf>
    <xf numFmtId="10" fontId="152" fillId="80" borderId="10" xfId="0" applyNumberFormat="1" applyFont="1" applyFill="1" applyBorder="1" applyAlignment="1">
      <alignment horizontal="right" vertical="center" wrapText="1"/>
    </xf>
    <xf numFmtId="0" fontId="53" fillId="0" borderId="10" xfId="0" applyFont="1" applyBorder="1" applyAlignment="1">
      <alignment horizontal="center" vertical="center"/>
    </xf>
    <xf numFmtId="0" fontId="152" fillId="0" borderId="10" xfId="0" applyFont="1" applyBorder="1" applyAlignment="1">
      <alignment horizontal="left" vertical="center" wrapText="1"/>
    </xf>
    <xf numFmtId="0" fontId="53" fillId="0" borderId="10" xfId="0" applyFont="1" applyBorder="1" applyAlignment="1">
      <alignment horizontal="center" vertical="center" wrapText="1"/>
    </xf>
    <xf numFmtId="43" fontId="54" fillId="80" borderId="10" xfId="300" applyNumberFormat="1" applyFont="1" applyFill="1" applyBorder="1" applyAlignment="1" applyProtection="1">
      <alignment horizontal="center" vertical="center" shrinkToFit="1"/>
      <protection hidden="1"/>
    </xf>
    <xf numFmtId="0" fontId="52" fillId="0" borderId="0" xfId="0" applyFont="1">
      <alignment vertical="center"/>
    </xf>
    <xf numFmtId="0" fontId="13" fillId="0" borderId="0" xfId="327" applyFont="1" applyAlignment="1" applyProtection="1">
      <alignment vertical="center"/>
      <protection locked="0"/>
    </xf>
    <xf numFmtId="0" fontId="52" fillId="0" borderId="0" xfId="276" applyFont="1" applyFill="1" applyAlignment="1" applyProtection="1">
      <alignment vertical="center"/>
      <protection locked="0"/>
    </xf>
    <xf numFmtId="0" fontId="4" fillId="0" borderId="0" xfId="323" applyFont="1" applyFill="1" applyAlignment="1" applyProtection="1">
      <alignment vertical="center"/>
      <protection locked="0"/>
    </xf>
    <xf numFmtId="0" fontId="4" fillId="0" borderId="0" xfId="323" applyFont="1" applyFill="1" applyProtection="1">
      <alignment vertical="center"/>
      <protection locked="0"/>
    </xf>
    <xf numFmtId="0" fontId="52" fillId="0" borderId="0" xfId="323" applyFont="1" applyFill="1" applyAlignment="1" applyProtection="1">
      <alignment vertical="center" wrapText="1"/>
      <protection locked="0"/>
    </xf>
    <xf numFmtId="0" fontId="52" fillId="0" borderId="0" xfId="324" applyFont="1" applyProtection="1">
      <protection locked="0"/>
    </xf>
    <xf numFmtId="0" fontId="52" fillId="0" borderId="0" xfId="324" applyFont="1" applyAlignment="1" applyProtection="1">
      <alignment vertical="center"/>
      <protection locked="0"/>
    </xf>
    <xf numFmtId="43" fontId="52" fillId="0" borderId="0" xfId="324" applyNumberFormat="1" applyFont="1" applyAlignment="1" applyProtection="1">
      <alignment vertical="center"/>
      <protection locked="0"/>
    </xf>
    <xf numFmtId="0" fontId="52" fillId="0" borderId="0" xfId="325" applyFont="1" applyProtection="1">
      <protection locked="0"/>
    </xf>
    <xf numFmtId="0" fontId="52" fillId="0" borderId="0" xfId="0" applyFont="1" applyFill="1" applyAlignment="1">
      <alignment vertical="center"/>
    </xf>
    <xf numFmtId="0" fontId="4" fillId="0" borderId="0" xfId="0" applyFont="1" applyAlignment="1" applyProtection="1">
      <alignment vertical="center"/>
    </xf>
    <xf numFmtId="0" fontId="52" fillId="0" borderId="0" xfId="295" applyFont="1" applyAlignment="1" applyProtection="1">
      <alignment vertical="center"/>
      <protection locked="0"/>
    </xf>
    <xf numFmtId="0" fontId="52" fillId="0" borderId="0" xfId="295" applyFont="1" applyAlignment="1" applyProtection="1">
      <alignment horizontal="left" vertical="center"/>
      <protection locked="0"/>
    </xf>
    <xf numFmtId="0" fontId="52" fillId="0" borderId="0" xfId="295" applyFont="1" applyProtection="1">
      <protection locked="0"/>
    </xf>
    <xf numFmtId="0" fontId="52" fillId="0" borderId="0" xfId="300" applyFont="1" applyFill="1" applyBorder="1" applyAlignment="1" applyProtection="1">
      <alignment vertical="center"/>
      <protection hidden="1"/>
    </xf>
    <xf numFmtId="0" fontId="52" fillId="0" borderId="0" xfId="295" applyFont="1" applyFill="1" applyAlignment="1" applyProtection="1">
      <alignment vertical="center"/>
    </xf>
    <xf numFmtId="0" fontId="13" fillId="0" borderId="0" xfId="327" applyFont="1" applyFill="1" applyAlignment="1" applyProtection="1">
      <alignment vertical="center"/>
    </xf>
    <xf numFmtId="0" fontId="52" fillId="0" borderId="0" xfId="300" applyFont="1" applyAlignment="1" applyProtection="1">
      <alignment vertical="center"/>
      <protection locked="0"/>
    </xf>
    <xf numFmtId="0" fontId="52" fillId="0" borderId="0" xfId="295" applyFont="1" applyAlignment="1" applyProtection="1">
      <alignment vertical="center"/>
    </xf>
    <xf numFmtId="0" fontId="52" fillId="0" borderId="0" xfId="295" applyFont="1" applyFill="1" applyProtection="1">
      <protection locked="0"/>
    </xf>
    <xf numFmtId="0" fontId="52" fillId="0" borderId="0" xfId="295" applyFont="1" applyFill="1" applyBorder="1" applyAlignment="1" applyProtection="1">
      <alignment vertical="center"/>
      <protection locked="0"/>
    </xf>
    <xf numFmtId="0" fontId="52" fillId="0" borderId="0" xfId="295" applyFont="1" applyFill="1" applyAlignment="1" applyProtection="1">
      <alignment vertical="center"/>
      <protection locked="0"/>
    </xf>
    <xf numFmtId="0" fontId="52" fillId="0" borderId="0" xfId="0" applyFont="1" applyAlignment="1" applyProtection="1">
      <alignment vertical="center"/>
    </xf>
    <xf numFmtId="0" fontId="52" fillId="0" borderId="0" xfId="0" applyFont="1" applyAlignment="1" applyProtection="1">
      <alignment vertical="center"/>
      <protection locked="0"/>
    </xf>
    <xf numFmtId="0" fontId="52" fillId="0" borderId="0" xfId="323" applyFont="1" applyAlignment="1" applyProtection="1">
      <alignment vertical="center"/>
      <protection locked="0"/>
    </xf>
    <xf numFmtId="0" fontId="52" fillId="0" borderId="0" xfId="0" applyFont="1" applyProtection="1">
      <alignment vertical="center"/>
      <protection locked="0"/>
    </xf>
    <xf numFmtId="0" fontId="52" fillId="0" borderId="0" xfId="0" applyFont="1" applyProtection="1">
      <alignment vertical="center"/>
    </xf>
    <xf numFmtId="0" fontId="52" fillId="0" borderId="0" xfId="323" applyFont="1" applyProtection="1">
      <alignment vertical="center"/>
      <protection locked="0"/>
    </xf>
    <xf numFmtId="0" fontId="52" fillId="0" borderId="0" xfId="323" applyFont="1" applyFill="1" applyAlignment="1" applyProtection="1">
      <alignment vertical="center"/>
      <protection locked="0"/>
    </xf>
    <xf numFmtId="0" fontId="52" fillId="0" borderId="0" xfId="323" applyFont="1" applyFill="1" applyProtection="1">
      <alignment vertical="center"/>
      <protection locked="0"/>
    </xf>
    <xf numFmtId="0" fontId="52" fillId="0" borderId="0" xfId="326" applyFont="1" applyFill="1" applyProtection="1">
      <alignment vertical="center"/>
      <protection locked="0"/>
    </xf>
    <xf numFmtId="0" fontId="52" fillId="0" borderId="0" xfId="325" applyFont="1" applyFill="1" applyProtection="1">
      <protection locked="0"/>
    </xf>
    <xf numFmtId="0" fontId="52" fillId="0" borderId="0" xfId="295" applyFont="1" applyAlignment="1" applyProtection="1">
      <alignment horizontal="center" vertical="center"/>
      <protection locked="0"/>
    </xf>
    <xf numFmtId="0" fontId="3" fillId="0" borderId="0" xfId="325" applyFont="1" applyAlignment="1" applyProtection="1">
      <alignment horizontal="left"/>
      <protection locked="0"/>
    </xf>
    <xf numFmtId="43" fontId="155" fillId="80" borderId="10" xfId="0" applyNumberFormat="1" applyFont="1" applyFill="1" applyBorder="1" applyAlignment="1">
      <alignment horizontal="center" vertical="center" wrapText="1"/>
    </xf>
    <xf numFmtId="43" fontId="155" fillId="80" borderId="10" xfId="0" applyNumberFormat="1" applyFont="1" applyFill="1" applyBorder="1" applyAlignment="1">
      <alignment horizontal="center" vertical="center"/>
    </xf>
    <xf numFmtId="43" fontId="53" fillId="80" borderId="10" xfId="0" applyNumberFormat="1" applyFont="1" applyFill="1" applyBorder="1" applyAlignment="1">
      <alignment horizontal="right" vertical="center" wrapText="1"/>
    </xf>
    <xf numFmtId="0" fontId="3" fillId="0" borderId="0" xfId="276" applyFont="1" applyFill="1" applyAlignment="1" applyProtection="1">
      <protection locked="0"/>
    </xf>
    <xf numFmtId="0" fontId="3" fillId="0" borderId="0" xfId="0" applyNumberFormat="1" applyFont="1" applyBorder="1" applyAlignment="1" applyProtection="1">
      <alignment horizontal="left" vertical="center" wrapText="1"/>
    </xf>
    <xf numFmtId="0" fontId="54" fillId="0" borderId="10" xfId="300" applyFont="1" applyFill="1" applyBorder="1" applyAlignment="1" applyProtection="1">
      <alignment horizontal="center" vertical="center" wrapText="1"/>
      <protection hidden="1"/>
    </xf>
    <xf numFmtId="43" fontId="54" fillId="0" borderId="12" xfId="367" applyNumberFormat="1" applyFont="1" applyFill="1" applyBorder="1" applyAlignment="1" applyProtection="1">
      <alignment horizontal="center" vertical="center" shrinkToFit="1"/>
      <protection hidden="1"/>
    </xf>
    <xf numFmtId="0" fontId="152" fillId="0" borderId="10" xfId="0" applyFont="1" applyBorder="1" applyAlignment="1">
      <alignment horizontal="center" vertical="center"/>
    </xf>
    <xf numFmtId="0" fontId="54" fillId="0" borderId="11" xfId="300" applyFont="1" applyFill="1" applyBorder="1" applyAlignment="1" applyProtection="1">
      <alignment horizontal="center" vertical="center" wrapText="1"/>
      <protection hidden="1"/>
    </xf>
    <xf numFmtId="0" fontId="54" fillId="0" borderId="10" xfId="300" applyFont="1" applyFill="1" applyBorder="1" applyAlignment="1" applyProtection="1">
      <alignment horizontal="center" vertical="center"/>
      <protection hidden="1"/>
    </xf>
    <xf numFmtId="43" fontId="54" fillId="80" borderId="16" xfId="367" applyNumberFormat="1" applyFont="1" applyFill="1" applyBorder="1" applyAlignment="1" applyProtection="1">
      <alignment horizontal="center" vertical="center" shrinkToFit="1"/>
      <protection hidden="1"/>
    </xf>
    <xf numFmtId="0" fontId="152" fillId="80" borderId="10" xfId="0" applyFont="1" applyFill="1" applyBorder="1" applyAlignment="1">
      <alignment horizontal="center" vertical="center"/>
    </xf>
    <xf numFmtId="43" fontId="54" fillId="0" borderId="17" xfId="367" applyNumberFormat="1" applyFont="1" applyFill="1" applyBorder="1" applyAlignment="1" applyProtection="1">
      <alignment horizontal="center" vertical="center" shrinkToFit="1"/>
      <protection hidden="1"/>
    </xf>
    <xf numFmtId="0" fontId="152" fillId="0" borderId="12" xfId="0" applyFont="1" applyBorder="1" applyAlignment="1">
      <alignment horizontal="center" vertical="center"/>
    </xf>
    <xf numFmtId="43" fontId="54" fillId="0" borderId="32" xfId="367" applyNumberFormat="1" applyFont="1" applyFill="1" applyBorder="1" applyAlignment="1" applyProtection="1">
      <alignment horizontal="center" vertical="center" shrinkToFit="1"/>
      <protection hidden="1"/>
    </xf>
    <xf numFmtId="0" fontId="152" fillId="80" borderId="32" xfId="0" applyFont="1" applyFill="1" applyBorder="1" applyAlignment="1">
      <alignment horizontal="center" vertical="center"/>
    </xf>
    <xf numFmtId="43" fontId="54" fillId="80" borderId="32" xfId="367" applyNumberFormat="1" applyFont="1" applyFill="1" applyBorder="1" applyAlignment="1" applyProtection="1">
      <alignment horizontal="center" vertical="center" shrinkToFit="1"/>
      <protection hidden="1"/>
    </xf>
    <xf numFmtId="43" fontId="54" fillId="80" borderId="34" xfId="367" applyNumberFormat="1" applyFont="1" applyFill="1" applyBorder="1" applyAlignment="1" applyProtection="1">
      <alignment horizontal="center" vertical="center" shrinkToFit="1"/>
      <protection hidden="1"/>
    </xf>
    <xf numFmtId="10" fontId="152" fillId="80" borderId="10" xfId="0" applyNumberFormat="1" applyFont="1" applyFill="1" applyBorder="1" applyAlignment="1">
      <alignment horizontal="center" vertical="center"/>
    </xf>
    <xf numFmtId="0" fontId="54" fillId="0" borderId="11" xfId="300" applyFont="1" applyFill="1" applyBorder="1" applyAlignment="1" applyProtection="1">
      <alignment horizontal="center" vertical="center" wrapText="1"/>
      <protection hidden="1"/>
    </xf>
    <xf numFmtId="43" fontId="152" fillId="80" borderId="12" xfId="0" applyNumberFormat="1" applyFont="1" applyFill="1" applyBorder="1" applyAlignment="1">
      <alignment horizontal="center" vertical="center"/>
    </xf>
    <xf numFmtId="43" fontId="3" fillId="80" borderId="10" xfId="295" applyNumberFormat="1" applyFont="1" applyFill="1" applyBorder="1" applyAlignment="1" applyProtection="1">
      <alignment horizontal="center" vertical="center"/>
    </xf>
    <xf numFmtId="43" fontId="53" fillId="0" borderId="10" xfId="0" applyNumberFormat="1" applyFont="1" applyBorder="1" applyAlignment="1">
      <alignment horizontal="center" vertical="center"/>
    </xf>
    <xf numFmtId="43" fontId="53" fillId="81" borderId="10" xfId="0" applyNumberFormat="1" applyFont="1" applyFill="1" applyBorder="1" applyAlignment="1">
      <alignment horizontal="center" vertical="center"/>
    </xf>
    <xf numFmtId="43" fontId="53" fillId="0" borderId="10" xfId="0" applyNumberFormat="1" applyFont="1" applyBorder="1" applyAlignment="1">
      <alignment horizontal="left" vertical="center"/>
    </xf>
    <xf numFmtId="43" fontId="0" fillId="0" borderId="0" xfId="0" applyNumberFormat="1">
      <alignment vertical="center"/>
    </xf>
    <xf numFmtId="0" fontId="3" fillId="0" borderId="0" xfId="327" applyFont="1" applyFill="1" applyAlignment="1" applyProtection="1">
      <alignment horizontal="center" vertical="center"/>
      <protection hidden="1"/>
    </xf>
    <xf numFmtId="0" fontId="3" fillId="0" borderId="0" xfId="327" applyFont="1" applyAlignment="1" applyProtection="1">
      <alignment horizontal="center" vertical="center"/>
      <protection hidden="1"/>
    </xf>
    <xf numFmtId="0" fontId="3" fillId="0" borderId="0" xfId="327" applyFont="1" applyAlignment="1" applyProtection="1">
      <alignment horizontal="center" vertical="center"/>
      <protection locked="0" hidden="1"/>
    </xf>
    <xf numFmtId="0" fontId="5" fillId="0" borderId="10" xfId="0" applyFont="1" applyBorder="1" applyAlignment="1">
      <alignment horizontal="center" vertical="center"/>
    </xf>
    <xf numFmtId="0" fontId="3" fillId="0" borderId="10" xfId="0" applyFont="1" applyBorder="1" applyAlignment="1">
      <alignment horizontal="center" vertical="center" wrapText="1"/>
    </xf>
    <xf numFmtId="0" fontId="7" fillId="0" borderId="15" xfId="295" applyFont="1" applyFill="1" applyBorder="1" applyAlignment="1" applyProtection="1">
      <alignment horizontal="left" vertical="center"/>
      <protection hidden="1"/>
    </xf>
    <xf numFmtId="0" fontId="3" fillId="0" borderId="10" xfId="295" applyFont="1" applyFill="1" applyBorder="1" applyAlignment="1" applyProtection="1">
      <alignment horizontal="center" vertical="center"/>
    </xf>
    <xf numFmtId="0" fontId="53" fillId="0" borderId="10" xfId="0" applyFont="1" applyBorder="1" applyAlignment="1">
      <alignment horizontal="center" vertical="center"/>
    </xf>
    <xf numFmtId="0" fontId="54" fillId="0" borderId="10" xfId="300" applyFont="1" applyFill="1" applyBorder="1" applyAlignment="1" applyProtection="1">
      <alignment horizontal="center" vertical="center"/>
      <protection hidden="1"/>
    </xf>
    <xf numFmtId="0" fontId="152" fillId="0" borderId="10" xfId="0" applyFont="1" applyBorder="1" applyAlignment="1">
      <alignment horizontal="left" vertical="center" wrapText="1"/>
    </xf>
    <xf numFmtId="0" fontId="152" fillId="0" borderId="10" xfId="0" applyFont="1" applyBorder="1" applyAlignment="1">
      <alignment horizontal="center" vertical="center"/>
    </xf>
    <xf numFmtId="0" fontId="152" fillId="0" borderId="10" xfId="0" applyFont="1" applyBorder="1" applyAlignment="1">
      <alignment horizontal="left" vertical="center"/>
    </xf>
    <xf numFmtId="0" fontId="152" fillId="0" borderId="10" xfId="0" applyFont="1" applyBorder="1" applyAlignment="1">
      <alignment horizontal="center" vertical="center" wrapText="1"/>
    </xf>
    <xf numFmtId="0" fontId="159" fillId="0" borderId="10" xfId="0" applyFont="1" applyBorder="1" applyAlignment="1">
      <alignment horizontal="center" vertical="center"/>
    </xf>
    <xf numFmtId="0" fontId="7" fillId="0" borderId="0" xfId="323" applyFont="1" applyFill="1" applyBorder="1" applyAlignment="1" applyProtection="1">
      <alignment horizontal="center" vertical="center" wrapText="1"/>
      <protection locked="0"/>
    </xf>
    <xf numFmtId="0" fontId="152" fillId="0" borderId="16" xfId="0" applyFont="1" applyBorder="1" applyAlignment="1">
      <alignment horizontal="center" vertical="center" wrapText="1"/>
    </xf>
    <xf numFmtId="0" fontId="3" fillId="0" borderId="10" xfId="0" applyFont="1" applyBorder="1" applyAlignment="1">
      <alignment horizontal="right" vertical="center" wrapText="1"/>
    </xf>
    <xf numFmtId="0" fontId="24" fillId="0" borderId="10" xfId="0" applyFont="1" applyBorder="1" applyAlignment="1">
      <alignment horizontal="right" vertical="center" wrapText="1"/>
    </xf>
    <xf numFmtId="180" fontId="3" fillId="80" borderId="10" xfId="0" applyNumberFormat="1" applyFont="1" applyFill="1" applyBorder="1" applyAlignment="1">
      <alignment horizontal="right" vertical="center" wrapText="1"/>
    </xf>
    <xf numFmtId="0" fontId="157" fillId="81" borderId="16" xfId="0" applyFont="1" applyFill="1" applyBorder="1" applyAlignment="1">
      <alignment horizontal="center" vertical="center"/>
    </xf>
    <xf numFmtId="0" fontId="152" fillId="81" borderId="10" xfId="0" applyFont="1" applyFill="1" applyBorder="1" applyAlignment="1">
      <alignment vertical="center" wrapText="1"/>
    </xf>
    <xf numFmtId="0" fontId="157" fillId="81" borderId="10" xfId="0" applyFont="1" applyFill="1" applyBorder="1" applyAlignment="1">
      <alignment vertical="center"/>
    </xf>
    <xf numFmtId="0" fontId="152" fillId="0" borderId="16" xfId="0" applyFont="1" applyBorder="1" applyAlignment="1">
      <alignment horizontal="right" vertical="center" wrapText="1"/>
    </xf>
    <xf numFmtId="0" fontId="154" fillId="0" borderId="16" xfId="0" applyFont="1" applyBorder="1" applyAlignment="1">
      <alignment horizontal="center" vertical="center"/>
    </xf>
    <xf numFmtId="43" fontId="152" fillId="80" borderId="16" xfId="0" applyNumberFormat="1" applyFont="1" applyFill="1" applyBorder="1" applyAlignment="1">
      <alignment horizontal="center" vertical="center" wrapText="1"/>
    </xf>
    <xf numFmtId="0" fontId="152" fillId="0" borderId="11" xfId="0" applyFont="1" applyBorder="1" applyAlignment="1">
      <alignment horizontal="center" vertical="center"/>
    </xf>
    <xf numFmtId="0" fontId="180" fillId="0" borderId="10" xfId="0" applyFont="1" applyBorder="1" applyAlignment="1">
      <alignment vertical="center" wrapText="1"/>
    </xf>
    <xf numFmtId="251" fontId="3" fillId="80" borderId="10" xfId="0" applyNumberFormat="1" applyFont="1" applyFill="1" applyBorder="1" applyAlignment="1">
      <alignment horizontal="center" vertical="center" wrapText="1"/>
    </xf>
    <xf numFmtId="180" fontId="3" fillId="80" borderId="10" xfId="0" applyNumberFormat="1" applyFont="1" applyFill="1" applyBorder="1" applyAlignment="1">
      <alignment horizontal="center" vertical="center" wrapText="1"/>
    </xf>
    <xf numFmtId="0" fontId="4" fillId="0" borderId="0" xfId="323" applyFont="1" applyFill="1" applyBorder="1" applyAlignment="1" applyProtection="1">
      <alignment vertical="center"/>
    </xf>
    <xf numFmtId="0" fontId="23" fillId="0" borderId="0" xfId="0" applyFont="1" applyAlignment="1" applyProtection="1">
      <alignment horizontal="left" vertical="top" wrapText="1"/>
    </xf>
    <xf numFmtId="0" fontId="3" fillId="0" borderId="15" xfId="0" applyFont="1" applyBorder="1" applyAlignment="1">
      <alignment horizontal="left" vertical="center"/>
    </xf>
    <xf numFmtId="0" fontId="3" fillId="0" borderId="10" xfId="0" applyFont="1" applyBorder="1" applyAlignment="1" applyProtection="1">
      <alignment horizontal="center" vertical="center"/>
    </xf>
    <xf numFmtId="0" fontId="53" fillId="0" borderId="10" xfId="0" applyFont="1" applyBorder="1" applyAlignment="1">
      <alignment horizontal="center" vertical="center" wrapText="1"/>
    </xf>
    <xf numFmtId="0" fontId="184" fillId="0" borderId="0" xfId="0" applyFont="1" applyAlignment="1" applyProtection="1">
      <alignment vertical="center"/>
    </xf>
    <xf numFmtId="0" fontId="184" fillId="0" borderId="0" xfId="0" applyFont="1" applyProtection="1">
      <alignment vertical="center"/>
    </xf>
    <xf numFmtId="0" fontId="187" fillId="0" borderId="10" xfId="0" applyNumberFormat="1" applyFont="1" applyBorder="1" applyAlignment="1" applyProtection="1">
      <alignment horizontal="center" vertical="center" wrapText="1"/>
    </xf>
    <xf numFmtId="0" fontId="184" fillId="0" borderId="10" xfId="0" applyNumberFormat="1" applyFont="1" applyBorder="1" applyAlignment="1">
      <alignment horizontal="center" vertical="center"/>
    </xf>
    <xf numFmtId="0" fontId="184" fillId="0" borderId="10" xfId="0" applyFont="1" applyBorder="1" applyAlignment="1">
      <alignment horizontal="center" vertical="center"/>
    </xf>
    <xf numFmtId="0" fontId="52" fillId="0" borderId="0" xfId="1212">
      <alignment vertical="center"/>
    </xf>
    <xf numFmtId="0" fontId="0" fillId="0" borderId="0" xfId="0" applyAlignment="1">
      <alignment horizontal="left" vertical="center"/>
    </xf>
    <xf numFmtId="0" fontId="22" fillId="0" borderId="0" xfId="1212" applyFont="1" applyBorder="1" applyAlignment="1" applyProtection="1">
      <alignment horizontal="left" vertical="center" wrapText="1"/>
    </xf>
    <xf numFmtId="0" fontId="23" fillId="0" borderId="10" xfId="1212" applyFont="1" applyBorder="1" applyAlignment="1" applyProtection="1">
      <alignment horizontal="left" vertical="center" wrapText="1"/>
      <protection locked="0"/>
    </xf>
    <xf numFmtId="0" fontId="23" fillId="0" borderId="10" xfId="1212" applyFont="1" applyBorder="1" applyAlignment="1" applyProtection="1">
      <alignment horizontal="center" vertical="center" wrapText="1"/>
      <protection locked="0"/>
    </xf>
    <xf numFmtId="0" fontId="0" fillId="0" borderId="0" xfId="0" applyAlignment="1">
      <alignment horizontal="center" vertical="center"/>
    </xf>
    <xf numFmtId="43" fontId="52" fillId="0" borderId="10" xfId="1212" applyNumberFormat="1" applyFont="1" applyBorder="1" applyAlignment="1" applyProtection="1">
      <alignment horizontal="center" vertical="center" shrinkToFit="1"/>
      <protection locked="0"/>
    </xf>
    <xf numFmtId="49" fontId="52" fillId="0" borderId="10" xfId="1212" applyNumberFormat="1" applyFont="1" applyBorder="1" applyAlignment="1" applyProtection="1">
      <alignment horizontal="center" vertical="center" shrinkToFit="1"/>
      <protection locked="0"/>
    </xf>
    <xf numFmtId="0" fontId="23" fillId="0" borderId="51" xfId="1212" applyFont="1" applyBorder="1" applyAlignment="1" applyProtection="1">
      <alignment vertical="center"/>
      <protection locked="0"/>
    </xf>
    <xf numFmtId="0" fontId="23" fillId="0" borderId="64" xfId="1212" applyFont="1" applyBorder="1" applyAlignment="1" applyProtection="1">
      <alignment vertical="center"/>
      <protection locked="0"/>
    </xf>
    <xf numFmtId="0" fontId="23" fillId="0" borderId="63" xfId="1212" applyFont="1" applyBorder="1" applyAlignment="1" applyProtection="1">
      <alignment horizontal="center" vertical="center" wrapText="1"/>
      <protection locked="0"/>
    </xf>
    <xf numFmtId="43" fontId="52" fillId="0" borderId="63" xfId="1212" applyNumberFormat="1" applyFont="1" applyBorder="1" applyAlignment="1" applyProtection="1">
      <alignment horizontal="center" vertical="center" shrinkToFit="1"/>
      <protection locked="0"/>
    </xf>
    <xf numFmtId="0" fontId="52" fillId="0" borderId="66" xfId="1212" applyFont="1" applyBorder="1" applyAlignment="1" applyProtection="1">
      <alignment horizontal="center" vertical="center"/>
      <protection locked="0"/>
    </xf>
    <xf numFmtId="0" fontId="52" fillId="0" borderId="69" xfId="1212" applyFont="1" applyBorder="1" applyAlignment="1" applyProtection="1">
      <alignment horizontal="center" vertical="center"/>
      <protection locked="0"/>
    </xf>
    <xf numFmtId="0" fontId="3" fillId="82" borderId="0" xfId="0" applyFont="1" applyFill="1">
      <alignment vertical="center"/>
    </xf>
    <xf numFmtId="43" fontId="3" fillId="84" borderId="10" xfId="367" applyFont="1" applyFill="1" applyBorder="1" applyAlignment="1" applyProtection="1">
      <alignment vertical="center"/>
      <protection locked="0"/>
    </xf>
    <xf numFmtId="0" fontId="3" fillId="0" borderId="70" xfId="0" applyFont="1" applyBorder="1" applyAlignment="1" applyProtection="1">
      <alignment horizontal="center" vertical="center"/>
    </xf>
    <xf numFmtId="182" fontId="3" fillId="0" borderId="73" xfId="420" applyNumberFormat="1" applyFont="1" applyFill="1" applyBorder="1" applyAlignment="1" applyProtection="1">
      <alignment horizontal="center" vertical="center"/>
    </xf>
    <xf numFmtId="0" fontId="3" fillId="0" borderId="61" xfId="0" applyFont="1" applyBorder="1" applyAlignment="1" applyProtection="1">
      <alignment horizontal="center" vertical="center"/>
    </xf>
    <xf numFmtId="43" fontId="3" fillId="80" borderId="63" xfId="420" applyNumberFormat="1" applyFont="1" applyFill="1" applyBorder="1" applyProtection="1">
      <alignment vertical="center"/>
    </xf>
    <xf numFmtId="43" fontId="3" fillId="0" borderId="63" xfId="420" applyNumberFormat="1" applyFont="1" applyFill="1" applyBorder="1" applyProtection="1">
      <alignment vertical="center"/>
    </xf>
    <xf numFmtId="0" fontId="3" fillId="0" borderId="65" xfId="0" applyFont="1" applyBorder="1" applyAlignment="1" applyProtection="1">
      <alignment horizontal="center" vertical="center"/>
    </xf>
    <xf numFmtId="43" fontId="3" fillId="0" borderId="69" xfId="420" applyNumberFormat="1" applyFont="1" applyFill="1" applyBorder="1" applyProtection="1">
      <alignment vertical="center"/>
    </xf>
    <xf numFmtId="0" fontId="3" fillId="0" borderId="70" xfId="0" applyFont="1" applyBorder="1" applyAlignment="1">
      <alignment horizontal="center" vertical="center"/>
    </xf>
    <xf numFmtId="0" fontId="3" fillId="0" borderId="74" xfId="0" applyFont="1" applyBorder="1" applyAlignment="1">
      <alignment horizontal="center" vertical="center" wrapText="1"/>
    </xf>
    <xf numFmtId="0" fontId="3" fillId="0" borderId="71" xfId="0" applyFont="1" applyBorder="1" applyAlignment="1">
      <alignment horizontal="center" vertical="center"/>
    </xf>
    <xf numFmtId="0" fontId="3" fillId="0" borderId="73" xfId="0" applyFont="1" applyBorder="1" applyAlignment="1">
      <alignment horizontal="center" vertical="center"/>
    </xf>
    <xf numFmtId="0" fontId="3" fillId="0" borderId="61" xfId="0" applyFont="1" applyBorder="1" applyAlignment="1">
      <alignment horizontal="center" vertical="center"/>
    </xf>
    <xf numFmtId="43" fontId="3" fillId="84" borderId="63" xfId="0" applyNumberFormat="1" applyFont="1" applyFill="1" applyBorder="1">
      <alignment vertical="center"/>
    </xf>
    <xf numFmtId="43" fontId="3" fillId="0" borderId="63" xfId="0" applyNumberFormat="1" applyFont="1" applyFill="1" applyBorder="1" applyAlignment="1">
      <alignment horizontal="right" vertical="center"/>
    </xf>
    <xf numFmtId="43" fontId="3" fillId="0" borderId="63" xfId="0" applyNumberFormat="1" applyFont="1" applyFill="1" applyBorder="1">
      <alignment vertical="center"/>
    </xf>
    <xf numFmtId="9" fontId="3" fillId="82" borderId="63" xfId="0" applyNumberFormat="1" applyFont="1" applyFill="1" applyBorder="1" applyAlignment="1">
      <alignment horizontal="center" vertical="center"/>
    </xf>
    <xf numFmtId="43" fontId="3" fillId="83" borderId="63" xfId="0" applyNumberFormat="1" applyFont="1" applyFill="1" applyBorder="1">
      <alignment vertical="center"/>
    </xf>
    <xf numFmtId="43" fontId="3" fillId="82" borderId="63" xfId="0" applyNumberFormat="1" applyFont="1" applyFill="1" applyBorder="1">
      <alignment vertical="center"/>
    </xf>
    <xf numFmtId="0" fontId="3" fillId="0" borderId="65" xfId="0" applyFont="1" applyBorder="1" applyAlignment="1">
      <alignment horizontal="center" vertical="center"/>
    </xf>
    <xf numFmtId="0" fontId="3" fillId="0" borderId="67" xfId="0" applyFont="1" applyBorder="1" applyAlignment="1">
      <alignment horizontal="left" vertical="center"/>
    </xf>
    <xf numFmtId="43" fontId="3" fillId="82" borderId="69" xfId="0" applyNumberFormat="1" applyFont="1" applyFill="1" applyBorder="1">
      <alignment vertical="center"/>
    </xf>
    <xf numFmtId="0" fontId="192" fillId="0" borderId="0" xfId="323" applyFont="1" applyAlignment="1" applyProtection="1">
      <alignment vertical="center"/>
      <protection locked="0"/>
    </xf>
    <xf numFmtId="0" fontId="192" fillId="0" borderId="0" xfId="327" applyFont="1" applyAlignment="1" applyProtection="1">
      <alignment horizontal="center" vertical="center"/>
      <protection locked="0" hidden="1"/>
    </xf>
    <xf numFmtId="0" fontId="192" fillId="0" borderId="0" xfId="0" applyFont="1" applyProtection="1">
      <alignment vertical="center"/>
      <protection locked="0"/>
    </xf>
    <xf numFmtId="0" fontId="192" fillId="0" borderId="0" xfId="327" applyFont="1" applyAlignment="1" applyProtection="1">
      <alignment horizontal="center" vertical="center"/>
      <protection hidden="1"/>
    </xf>
    <xf numFmtId="0" fontId="192" fillId="0" borderId="0" xfId="295" applyFont="1" applyAlignment="1" applyProtection="1">
      <alignment vertical="center"/>
      <protection locked="0"/>
    </xf>
    <xf numFmtId="0" fontId="192" fillId="0" borderId="0" xfId="0" applyFont="1" applyAlignment="1" applyProtection="1">
      <alignment vertical="center"/>
    </xf>
    <xf numFmtId="0" fontId="0" fillId="0" borderId="0" xfId="0" applyFill="1" applyBorder="1" applyProtection="1">
      <alignment vertical="center"/>
    </xf>
    <xf numFmtId="180" fontId="11" fillId="80" borderId="10" xfId="321" applyNumberFormat="1" applyFont="1" applyFill="1" applyBorder="1" applyAlignment="1" applyProtection="1">
      <alignment vertical="center" shrinkToFit="1"/>
      <protection hidden="1"/>
    </xf>
    <xf numFmtId="0" fontId="3" fillId="0" borderId="63" xfId="0" applyFont="1" applyBorder="1" applyAlignment="1" applyProtection="1">
      <alignment horizontal="center" vertical="center"/>
    </xf>
    <xf numFmtId="0" fontId="3" fillId="0" borderId="63" xfId="0" applyFont="1" applyBorder="1" applyAlignment="1" applyProtection="1">
      <alignment horizontal="center" vertical="center"/>
      <protection locked="0"/>
    </xf>
    <xf numFmtId="180" fontId="11" fillId="0" borderId="63" xfId="321" applyNumberFormat="1" applyFont="1" applyFill="1" applyBorder="1" applyAlignment="1" applyProtection="1">
      <alignment vertical="center" shrinkToFit="1"/>
      <protection hidden="1"/>
    </xf>
    <xf numFmtId="180" fontId="11" fillId="0" borderId="69" xfId="321" applyNumberFormat="1" applyFont="1" applyFill="1" applyBorder="1" applyAlignment="1" applyProtection="1">
      <alignment vertical="center" shrinkToFit="1"/>
      <protection hidden="1"/>
    </xf>
    <xf numFmtId="0" fontId="192" fillId="0" borderId="0" xfId="323" applyFont="1" applyFill="1" applyAlignment="1" applyProtection="1">
      <alignment vertical="center" wrapText="1"/>
      <protection locked="0"/>
    </xf>
    <xf numFmtId="0" fontId="192" fillId="0" borderId="0" xfId="324" applyFont="1" applyAlignment="1" applyProtection="1">
      <alignment vertical="center"/>
      <protection locked="0"/>
    </xf>
    <xf numFmtId="0" fontId="185" fillId="0" borderId="0" xfId="327" applyFont="1" applyFill="1" applyBorder="1" applyAlignment="1" applyProtection="1">
      <alignment vertical="center"/>
    </xf>
    <xf numFmtId="0" fontId="192" fillId="0" borderId="0" xfId="0" applyFont="1" applyFill="1" applyBorder="1" applyAlignment="1">
      <alignment vertical="center"/>
    </xf>
    <xf numFmtId="0" fontId="192" fillId="0" borderId="0" xfId="0" applyFont="1">
      <alignment vertical="center"/>
    </xf>
    <xf numFmtId="0" fontId="187" fillId="0" borderId="10" xfId="0" applyNumberFormat="1" applyFont="1" applyBorder="1" applyAlignment="1" applyProtection="1">
      <alignment horizontal="center" vertical="center" wrapText="1"/>
    </xf>
    <xf numFmtId="0" fontId="52" fillId="0" borderId="0" xfId="327" applyFont="1" applyFill="1" applyBorder="1" applyAlignment="1" applyProtection="1">
      <alignment vertical="center"/>
    </xf>
    <xf numFmtId="0" fontId="194" fillId="0" borderId="10" xfId="327" applyNumberFormat="1" applyFont="1" applyBorder="1" applyAlignment="1" applyProtection="1">
      <alignment vertical="center"/>
    </xf>
    <xf numFmtId="0" fontId="194" fillId="0" borderId="10" xfId="327" applyFont="1" applyBorder="1" applyAlignment="1" applyProtection="1">
      <alignment vertical="center"/>
    </xf>
    <xf numFmtId="0" fontId="194" fillId="0" borderId="10" xfId="327" applyFont="1" applyFill="1" applyBorder="1" applyAlignment="1" applyProtection="1">
      <alignment vertical="center"/>
    </xf>
    <xf numFmtId="0" fontId="24" fillId="0" borderId="10" xfId="295" applyFont="1" applyFill="1" applyBorder="1" applyAlignment="1" applyProtection="1">
      <alignment horizontal="center" vertical="center" wrapText="1"/>
      <protection locked="0"/>
    </xf>
    <xf numFmtId="0" fontId="24" fillId="0" borderId="10" xfId="295" applyFont="1" applyFill="1" applyBorder="1" applyAlignment="1" applyProtection="1">
      <alignment horizontal="center" vertical="center"/>
      <protection locked="0"/>
    </xf>
    <xf numFmtId="0" fontId="24" fillId="0" borderId="15" xfId="295" applyFont="1" applyFill="1" applyBorder="1" applyAlignment="1" applyProtection="1">
      <alignment vertical="center" wrapText="1"/>
      <protection locked="0"/>
    </xf>
    <xf numFmtId="43" fontId="196" fillId="80" borderId="10" xfId="367" applyFont="1" applyFill="1" applyBorder="1" applyAlignment="1" applyProtection="1">
      <alignment horizontal="center" vertical="center"/>
    </xf>
    <xf numFmtId="43" fontId="196" fillId="0" borderId="10" xfId="367" applyFont="1" applyFill="1" applyBorder="1" applyAlignment="1" applyProtection="1">
      <alignment horizontal="center" vertical="center"/>
      <protection locked="0"/>
    </xf>
    <xf numFmtId="43" fontId="196" fillId="0" borderId="10" xfId="367" applyFont="1" applyFill="1" applyBorder="1" applyAlignment="1" applyProtection="1">
      <alignment horizontal="center" vertical="center"/>
    </xf>
    <xf numFmtId="0" fontId="184" fillId="80" borderId="0" xfId="0" applyFont="1" applyFill="1" applyAlignment="1" applyProtection="1">
      <alignment vertical="center"/>
    </xf>
    <xf numFmtId="0" fontId="184" fillId="80" borderId="0" xfId="0" applyFont="1" applyFill="1" applyProtection="1">
      <alignment vertical="center"/>
    </xf>
    <xf numFmtId="0" fontId="0" fillId="80" borderId="0" xfId="0" applyFill="1" applyProtection="1">
      <alignment vertical="center"/>
    </xf>
    <xf numFmtId="0" fontId="52" fillId="80" borderId="0" xfId="0" applyFont="1" applyFill="1">
      <alignment vertical="center"/>
    </xf>
    <xf numFmtId="0" fontId="3" fillId="80" borderId="0" xfId="0" applyFont="1" applyFill="1">
      <alignment vertical="center"/>
    </xf>
    <xf numFmtId="0" fontId="3" fillId="80" borderId="0" xfId="0" applyFont="1" applyFill="1" applyAlignment="1">
      <alignment horizontal="center" vertical="center"/>
    </xf>
    <xf numFmtId="0" fontId="52" fillId="80" borderId="0" xfId="1212" applyFill="1">
      <alignment vertical="center"/>
    </xf>
    <xf numFmtId="0" fontId="0" fillId="80" borderId="0" xfId="0" applyFill="1" applyAlignment="1">
      <alignment horizontal="left" vertical="center"/>
    </xf>
    <xf numFmtId="0" fontId="3" fillId="80" borderId="0" xfId="306" applyFont="1" applyFill="1" applyAlignment="1" applyProtection="1">
      <alignment vertical="center"/>
      <protection hidden="1"/>
    </xf>
    <xf numFmtId="0" fontId="52" fillId="80" borderId="0" xfId="1212" applyFont="1" applyFill="1" applyAlignment="1">
      <alignment horizontal="center" vertical="center"/>
    </xf>
    <xf numFmtId="0" fontId="52" fillId="80" borderId="0" xfId="1212" applyFill="1" applyAlignment="1">
      <alignment horizontal="center" vertical="center"/>
    </xf>
    <xf numFmtId="0" fontId="0" fillId="80" borderId="0" xfId="0" applyFill="1" applyAlignment="1">
      <alignment horizontal="center" vertical="center"/>
    </xf>
    <xf numFmtId="0" fontId="52" fillId="80" borderId="0" xfId="0" applyFont="1" applyFill="1" applyProtection="1">
      <alignment vertical="center"/>
    </xf>
    <xf numFmtId="0" fontId="3" fillId="80" borderId="0" xfId="327" applyFont="1" applyFill="1" applyAlignment="1" applyProtection="1">
      <alignment horizontal="center" vertical="center"/>
      <protection hidden="1"/>
    </xf>
    <xf numFmtId="0" fontId="3" fillId="80" borderId="0" xfId="327" applyFont="1" applyFill="1" applyAlignment="1" applyProtection="1">
      <alignment horizontal="center" vertical="center"/>
      <protection locked="0" hidden="1"/>
    </xf>
    <xf numFmtId="0" fontId="0" fillId="80" borderId="0" xfId="0" applyFont="1" applyFill="1" applyProtection="1">
      <alignment vertical="center"/>
    </xf>
    <xf numFmtId="43" fontId="0" fillId="80" borderId="0" xfId="367" applyFont="1" applyFill="1" applyProtection="1">
      <alignment vertical="center"/>
    </xf>
    <xf numFmtId="43" fontId="0" fillId="80" borderId="0" xfId="0" applyNumberFormat="1" applyFont="1" applyFill="1" applyProtection="1">
      <alignment vertical="center"/>
    </xf>
    <xf numFmtId="0" fontId="52" fillId="80" borderId="0" xfId="323" applyFont="1" applyFill="1" applyProtection="1">
      <alignment vertical="center"/>
      <protection locked="0"/>
    </xf>
    <xf numFmtId="0" fontId="21" fillId="80" borderId="0" xfId="0" applyFont="1" applyFill="1" applyAlignment="1" applyProtection="1">
      <alignment vertical="center"/>
      <protection locked="0"/>
    </xf>
    <xf numFmtId="0" fontId="3" fillId="80" borderId="0" xfId="323" applyFont="1" applyFill="1" applyProtection="1">
      <alignment vertical="center"/>
      <protection locked="0"/>
    </xf>
    <xf numFmtId="0" fontId="3" fillId="80" borderId="0" xfId="0" applyFont="1" applyFill="1" applyProtection="1">
      <alignment vertical="center"/>
    </xf>
    <xf numFmtId="0" fontId="52" fillId="80" borderId="0" xfId="323" applyFont="1" applyFill="1" applyAlignment="1" applyProtection="1">
      <alignment vertical="center"/>
      <protection locked="0"/>
    </xf>
    <xf numFmtId="0" fontId="192" fillId="80" borderId="0" xfId="323" applyFont="1" applyFill="1" applyAlignment="1" applyProtection="1">
      <alignment vertical="center"/>
      <protection locked="0"/>
    </xf>
    <xf numFmtId="0" fontId="192" fillId="80" borderId="0" xfId="327" applyFont="1" applyFill="1" applyAlignment="1" applyProtection="1">
      <alignment horizontal="center" vertical="center"/>
      <protection locked="0" hidden="1"/>
    </xf>
    <xf numFmtId="0" fontId="3" fillId="80" borderId="0" xfId="323" applyFont="1" applyFill="1" applyAlignment="1" applyProtection="1">
      <alignment vertical="center"/>
      <protection locked="0"/>
    </xf>
    <xf numFmtId="0" fontId="52" fillId="80" borderId="0" xfId="0" applyFont="1" applyFill="1" applyAlignment="1" applyProtection="1">
      <alignment vertical="center"/>
      <protection locked="0"/>
    </xf>
    <xf numFmtId="0" fontId="0" fillId="80" borderId="0" xfId="0" applyFont="1" applyFill="1" applyAlignment="1" applyProtection="1">
      <alignment vertical="center"/>
      <protection locked="0"/>
    </xf>
    <xf numFmtId="0" fontId="3" fillId="80" borderId="0" xfId="0" applyFont="1" applyFill="1" applyAlignment="1" applyProtection="1">
      <alignment vertical="center"/>
      <protection locked="0"/>
    </xf>
    <xf numFmtId="0" fontId="3" fillId="80" borderId="0" xfId="0" applyFont="1" applyFill="1" applyAlignment="1" applyProtection="1">
      <alignment vertical="center"/>
    </xf>
    <xf numFmtId="0" fontId="7" fillId="80" borderId="0" xfId="0" applyFont="1" applyFill="1" applyAlignment="1" applyProtection="1">
      <alignment vertical="center"/>
      <protection locked="0"/>
    </xf>
    <xf numFmtId="0" fontId="3" fillId="8" borderId="10" xfId="319" applyFont="1" applyFill="1" applyBorder="1" applyAlignment="1" applyProtection="1">
      <alignment horizontal="left" vertical="center"/>
    </xf>
    <xf numFmtId="0" fontId="52" fillId="80" borderId="0" xfId="0" applyFont="1" applyFill="1" applyAlignment="1" applyProtection="1">
      <alignment vertical="center"/>
    </xf>
    <xf numFmtId="0" fontId="4" fillId="80" borderId="0" xfId="0" applyFont="1" applyFill="1" applyAlignment="1" applyProtection="1">
      <alignment vertical="center"/>
    </xf>
    <xf numFmtId="0" fontId="5" fillId="80" borderId="0" xfId="0" applyFont="1" applyFill="1" applyAlignment="1" applyProtection="1">
      <alignment vertical="center"/>
    </xf>
    <xf numFmtId="0" fontId="9" fillId="80" borderId="0" xfId="0" applyFont="1" applyFill="1" applyAlignment="1" applyProtection="1">
      <alignment vertical="center"/>
    </xf>
    <xf numFmtId="0" fontId="20" fillId="80" borderId="0" xfId="0" applyFont="1" applyFill="1" applyAlignment="1" applyProtection="1">
      <alignment vertical="center"/>
    </xf>
    <xf numFmtId="0" fontId="27" fillId="0" borderId="0" xfId="0" applyFont="1" applyAlignment="1" applyProtection="1">
      <alignment horizontal="left" vertical="center" wrapText="1"/>
    </xf>
    <xf numFmtId="0" fontId="52" fillId="85" borderId="0" xfId="295" applyFont="1" applyFill="1" applyBorder="1" applyAlignment="1" applyProtection="1">
      <alignment vertical="center"/>
      <protection locked="0"/>
    </xf>
    <xf numFmtId="0" fontId="3" fillId="85" borderId="0" xfId="327" applyFont="1" applyFill="1" applyAlignment="1" applyProtection="1">
      <alignment horizontal="center" vertical="center"/>
      <protection hidden="1"/>
    </xf>
    <xf numFmtId="0" fontId="3" fillId="85" borderId="0" xfId="327" applyFont="1" applyFill="1" applyAlignment="1" applyProtection="1">
      <alignment horizontal="center" vertical="center"/>
      <protection locked="0" hidden="1"/>
    </xf>
    <xf numFmtId="0" fontId="3" fillId="85" borderId="0" xfId="295" applyFont="1" applyFill="1" applyBorder="1" applyAlignment="1" applyProtection="1">
      <alignment vertical="center"/>
      <protection locked="0"/>
    </xf>
    <xf numFmtId="0" fontId="52" fillId="85" borderId="0" xfId="295" applyFont="1" applyFill="1" applyAlignment="1" applyProtection="1">
      <alignment vertical="center"/>
    </xf>
    <xf numFmtId="0" fontId="0" fillId="85" borderId="0" xfId="295" applyFont="1" applyFill="1" applyAlignment="1" applyProtection="1">
      <alignment vertical="center"/>
    </xf>
    <xf numFmtId="0" fontId="3" fillId="85" borderId="0" xfId="295" applyFont="1" applyFill="1" applyAlignment="1" applyProtection="1">
      <alignment vertical="center"/>
    </xf>
    <xf numFmtId="0" fontId="3" fillId="85" borderId="0" xfId="295" applyFont="1" applyFill="1" applyAlignment="1" applyProtection="1">
      <alignment vertical="center" wrapText="1"/>
      <protection locked="0"/>
    </xf>
    <xf numFmtId="0" fontId="3" fillId="85" borderId="0" xfId="295" applyFont="1" applyFill="1" applyAlignment="1" applyProtection="1">
      <alignment vertical="center"/>
      <protection locked="0"/>
    </xf>
    <xf numFmtId="0" fontId="0" fillId="85" borderId="0" xfId="295" applyFont="1" applyFill="1" applyBorder="1" applyAlignment="1" applyProtection="1">
      <alignment vertical="center"/>
      <protection locked="0"/>
    </xf>
    <xf numFmtId="0" fontId="0" fillId="85" borderId="0" xfId="295" applyFont="1" applyFill="1" applyAlignment="1" applyProtection="1">
      <alignment vertical="center"/>
      <protection locked="0"/>
    </xf>
    <xf numFmtId="0" fontId="52" fillId="85" borderId="0" xfId="295" applyFont="1" applyFill="1" applyProtection="1">
      <protection locked="0"/>
    </xf>
    <xf numFmtId="0" fontId="3" fillId="85" borderId="0" xfId="0" applyFont="1" applyFill="1" applyAlignment="1" applyProtection="1">
      <alignment vertical="center" wrapText="1"/>
      <protection locked="0"/>
    </xf>
    <xf numFmtId="0" fontId="3" fillId="85" borderId="0" xfId="295" applyFont="1" applyFill="1" applyAlignment="1" applyProtection="1">
      <alignment horizontal="center" vertical="center"/>
      <protection locked="0"/>
    </xf>
    <xf numFmtId="0" fontId="3" fillId="85" borderId="0" xfId="295" applyFont="1" applyFill="1" applyProtection="1">
      <protection locked="0"/>
    </xf>
    <xf numFmtId="0" fontId="0" fillId="85" borderId="0" xfId="295" applyFont="1" applyFill="1" applyProtection="1">
      <protection locked="0"/>
    </xf>
    <xf numFmtId="0" fontId="52" fillId="85" borderId="0" xfId="295" applyFont="1" applyFill="1" applyAlignment="1" applyProtection="1">
      <alignment vertical="center"/>
      <protection locked="0"/>
    </xf>
    <xf numFmtId="0" fontId="192" fillId="85" borderId="0" xfId="327" applyFont="1" applyFill="1" applyAlignment="1" applyProtection="1">
      <alignment horizontal="center" vertical="center"/>
      <protection hidden="1"/>
    </xf>
    <xf numFmtId="0" fontId="192" fillId="85" borderId="0" xfId="327" applyFont="1" applyFill="1" applyAlignment="1" applyProtection="1">
      <alignment horizontal="center" vertical="center"/>
      <protection locked="0" hidden="1"/>
    </xf>
    <xf numFmtId="0" fontId="192" fillId="85" borderId="0" xfId="295" applyFont="1" applyFill="1" applyAlignment="1" applyProtection="1">
      <alignment vertical="center"/>
      <protection locked="0"/>
    </xf>
    <xf numFmtId="0" fontId="3" fillId="85" borderId="0" xfId="295" applyFont="1" applyFill="1" applyBorder="1" applyAlignment="1" applyProtection="1">
      <alignment horizontal="center" vertical="center"/>
      <protection locked="0"/>
    </xf>
    <xf numFmtId="0" fontId="23" fillId="0" borderId="0" xfId="0" applyFont="1" applyAlignment="1" applyProtection="1">
      <alignment horizontal="center" vertical="center" wrapText="1"/>
    </xf>
    <xf numFmtId="0" fontId="23" fillId="0" borderId="0" xfId="0" applyFont="1" applyAlignment="1" applyProtection="1">
      <alignment horizontal="right" vertical="center" wrapText="1"/>
    </xf>
    <xf numFmtId="0" fontId="0" fillId="0" borderId="0" xfId="0" applyAlignment="1" applyProtection="1">
      <alignment vertical="center"/>
    </xf>
    <xf numFmtId="0" fontId="4" fillId="0" borderId="0" xfId="0" applyFont="1" applyAlignment="1" applyProtection="1">
      <alignment horizontal="right" vertical="center"/>
    </xf>
    <xf numFmtId="0" fontId="23" fillId="0" borderId="0" xfId="0" applyFont="1" applyAlignment="1" applyProtection="1">
      <alignment horizontal="right" vertical="center" wrapText="1"/>
    </xf>
    <xf numFmtId="0" fontId="23" fillId="0" borderId="0" xfId="0" applyFont="1" applyAlignment="1" applyProtection="1">
      <alignment horizontal="left" vertical="top" wrapText="1"/>
    </xf>
    <xf numFmtId="0" fontId="183" fillId="0" borderId="0" xfId="0" applyFont="1" applyAlignment="1" applyProtection="1">
      <alignment horizontal="center" vertical="top" wrapText="1"/>
    </xf>
    <xf numFmtId="0" fontId="27" fillId="0" borderId="0" xfId="0" applyFont="1" applyAlignment="1" applyProtection="1">
      <alignment horizontal="left" vertical="center" wrapText="1"/>
    </xf>
    <xf numFmtId="0" fontId="198" fillId="0" borderId="0" xfId="0" applyFont="1" applyAlignment="1" applyProtection="1">
      <alignment horizontal="left" vertical="center" wrapText="1"/>
    </xf>
    <xf numFmtId="0" fontId="23" fillId="0" borderId="0" xfId="0" applyFont="1" applyBorder="1" applyAlignment="1" applyProtection="1">
      <alignment horizontal="center" vertical="top" wrapText="1"/>
    </xf>
    <xf numFmtId="0" fontId="23" fillId="0" borderId="19" xfId="0" applyFont="1" applyBorder="1" applyAlignment="1" applyProtection="1">
      <alignment horizontal="left" vertical="center" wrapText="1"/>
    </xf>
    <xf numFmtId="0" fontId="23" fillId="0" borderId="52" xfId="0" applyFont="1" applyBorder="1" applyAlignment="1" applyProtection="1">
      <alignment horizontal="left" vertical="center" wrapText="1"/>
    </xf>
    <xf numFmtId="0" fontId="23" fillId="0" borderId="21" xfId="0" applyFont="1" applyBorder="1" applyAlignment="1" applyProtection="1">
      <alignment horizontal="left" vertical="center" wrapText="1"/>
    </xf>
    <xf numFmtId="0" fontId="23" fillId="0" borderId="0" xfId="0" applyFont="1" applyAlignment="1" applyProtection="1">
      <alignment horizontal="center" vertical="center" wrapText="1"/>
    </xf>
    <xf numFmtId="0" fontId="27" fillId="0" borderId="54" xfId="0" applyFont="1" applyBorder="1" applyAlignment="1" applyProtection="1">
      <alignment horizontal="right" vertical="top" wrapText="1"/>
    </xf>
    <xf numFmtId="0" fontId="23" fillId="0" borderId="18"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22" xfId="0" applyFont="1" applyBorder="1" applyAlignment="1" applyProtection="1">
      <alignment horizontal="left" vertical="center" wrapText="1"/>
    </xf>
    <xf numFmtId="0" fontId="23" fillId="0" borderId="55" xfId="0" applyFont="1" applyBorder="1" applyAlignment="1" applyProtection="1">
      <alignment vertical="top" wrapText="1"/>
    </xf>
    <xf numFmtId="0" fontId="23" fillId="0" borderId="56" xfId="0" applyFont="1" applyBorder="1" applyAlignment="1" applyProtection="1">
      <alignment vertical="top" wrapText="1"/>
    </xf>
    <xf numFmtId="0" fontId="23" fillId="0" borderId="57" xfId="0" applyFont="1" applyBorder="1" applyAlignment="1" applyProtection="1">
      <alignment vertical="top" wrapText="1"/>
    </xf>
    <xf numFmtId="0" fontId="22" fillId="0" borderId="0" xfId="0" applyFont="1" applyAlignment="1" applyProtection="1">
      <alignment horizontal="center" wrapText="1"/>
    </xf>
    <xf numFmtId="0" fontId="23" fillId="0" borderId="0" xfId="0" applyFont="1" applyAlignment="1" applyProtection="1">
      <alignment horizontal="center" vertical="top" wrapText="1"/>
    </xf>
    <xf numFmtId="49" fontId="198" fillId="0" borderId="0" xfId="0" applyNumberFormat="1" applyFont="1" applyAlignment="1" applyProtection="1">
      <alignment horizontal="left" vertical="center" wrapText="1"/>
    </xf>
    <xf numFmtId="0" fontId="26" fillId="0" borderId="0" xfId="0" applyFont="1" applyAlignment="1" applyProtection="1">
      <alignment horizontal="center" vertical="center" wrapText="1"/>
    </xf>
    <xf numFmtId="0" fontId="23" fillId="0" borderId="55" xfId="0" applyFont="1" applyBorder="1" applyAlignment="1" applyProtection="1">
      <alignment horizontal="left" vertical="top" wrapText="1"/>
    </xf>
    <xf numFmtId="0" fontId="23" fillId="0" borderId="56" xfId="0" applyFont="1" applyBorder="1" applyAlignment="1" applyProtection="1">
      <alignment horizontal="left" vertical="top" wrapText="1"/>
    </xf>
    <xf numFmtId="0" fontId="23" fillId="0" borderId="57" xfId="0" applyFont="1" applyBorder="1" applyAlignment="1" applyProtection="1">
      <alignment horizontal="left" vertical="top" wrapText="1"/>
    </xf>
    <xf numFmtId="0" fontId="23" fillId="0" borderId="23" xfId="0" applyFont="1" applyBorder="1" applyAlignment="1" applyProtection="1">
      <alignment horizontal="left" vertical="center" wrapText="1"/>
    </xf>
    <xf numFmtId="0" fontId="23" fillId="0" borderId="13" xfId="0" applyFont="1" applyBorder="1" applyAlignment="1" applyProtection="1">
      <alignment horizontal="left" vertical="center" wrapText="1"/>
    </xf>
    <xf numFmtId="0" fontId="23" fillId="0" borderId="17" xfId="0" applyFont="1" applyBorder="1" applyAlignment="1" applyProtection="1">
      <alignment horizontal="left" vertical="center" wrapText="1"/>
    </xf>
    <xf numFmtId="0" fontId="188" fillId="0" borderId="15" xfId="0" applyFont="1" applyBorder="1" applyAlignment="1" applyProtection="1">
      <alignment horizontal="center" vertical="center" wrapText="1"/>
      <protection locked="0"/>
    </xf>
    <xf numFmtId="0" fontId="188" fillId="0" borderId="16" xfId="0" applyFont="1" applyBorder="1" applyAlignment="1" applyProtection="1">
      <alignment horizontal="center" vertical="center" wrapText="1"/>
      <protection locked="0"/>
    </xf>
    <xf numFmtId="0" fontId="184" fillId="0" borderId="15" xfId="0" applyFont="1" applyBorder="1" applyAlignment="1">
      <alignment horizontal="left" vertical="center"/>
    </xf>
    <xf numFmtId="0" fontId="184" fillId="0" borderId="51" xfId="0" applyFont="1" applyBorder="1" applyAlignment="1">
      <alignment horizontal="left" vertical="center"/>
    </xf>
    <xf numFmtId="0" fontId="184" fillId="0" borderId="16" xfId="0" applyFont="1" applyBorder="1" applyAlignment="1">
      <alignment horizontal="left" vertical="center"/>
    </xf>
    <xf numFmtId="0" fontId="185" fillId="0" borderId="0" xfId="0" applyFont="1" applyAlignment="1">
      <alignment horizontal="center" vertical="center"/>
    </xf>
    <xf numFmtId="0" fontId="188" fillId="0" borderId="10" xfId="0" applyFont="1" applyBorder="1" applyAlignment="1" applyProtection="1">
      <alignment horizontal="center" vertical="center" wrapText="1"/>
    </xf>
    <xf numFmtId="0" fontId="188" fillId="0" borderId="10" xfId="0" applyFont="1" applyBorder="1" applyAlignment="1" applyProtection="1">
      <alignment horizontal="center" vertical="center" wrapText="1"/>
      <protection locked="0"/>
    </xf>
    <xf numFmtId="0" fontId="186" fillId="0" borderId="10" xfId="0" applyNumberFormat="1" applyFont="1" applyBorder="1" applyAlignment="1" applyProtection="1">
      <alignment horizontal="center" vertical="center"/>
    </xf>
    <xf numFmtId="0" fontId="186" fillId="0" borderId="10" xfId="0" applyNumberFormat="1" applyFont="1" applyBorder="1" applyAlignment="1">
      <alignment horizontal="center" vertical="center"/>
    </xf>
    <xf numFmtId="0" fontId="187" fillId="0" borderId="10" xfId="0" applyNumberFormat="1" applyFont="1" applyBorder="1" applyAlignment="1" applyProtection="1">
      <alignment horizontal="center" vertical="center" wrapText="1"/>
    </xf>
    <xf numFmtId="0" fontId="188" fillId="0" borderId="10" xfId="0" applyNumberFormat="1" applyFont="1" applyBorder="1" applyAlignment="1" applyProtection="1">
      <alignment horizontal="center" vertical="center" wrapText="1"/>
    </xf>
    <xf numFmtId="0" fontId="23" fillId="0" borderId="61" xfId="1212" applyFont="1" applyBorder="1" applyAlignment="1" applyProtection="1">
      <alignment horizontal="left" vertical="center" wrapText="1"/>
      <protection locked="0"/>
    </xf>
    <xf numFmtId="0" fontId="23" fillId="0" borderId="10" xfId="1212" applyFont="1" applyBorder="1" applyAlignment="1" applyProtection="1">
      <alignment horizontal="left" vertical="center" wrapText="1"/>
      <protection locked="0"/>
    </xf>
    <xf numFmtId="0" fontId="23" fillId="0" borderId="15" xfId="1212" applyFont="1" applyBorder="1" applyAlignment="1" applyProtection="1">
      <alignment horizontal="center" vertical="center" wrapText="1"/>
      <protection locked="0"/>
    </xf>
    <xf numFmtId="0" fontId="23" fillId="0" borderId="62" xfId="1212" applyFont="1" applyBorder="1" applyAlignment="1" applyProtection="1">
      <alignment horizontal="center" vertical="center" wrapText="1"/>
      <protection locked="0"/>
    </xf>
    <xf numFmtId="0" fontId="23" fillId="0" borderId="64" xfId="1212" applyFont="1" applyBorder="1" applyAlignment="1" applyProtection="1">
      <alignment horizontal="center" vertical="center" wrapText="1"/>
      <protection locked="0"/>
    </xf>
    <xf numFmtId="0" fontId="23" fillId="0" borderId="51" xfId="1212" applyFont="1" applyBorder="1" applyAlignment="1" applyProtection="1">
      <alignment horizontal="center" vertical="center" wrapText="1"/>
      <protection locked="0"/>
    </xf>
    <xf numFmtId="0" fontId="23" fillId="0" borderId="16" xfId="1212" applyFont="1" applyBorder="1" applyAlignment="1" applyProtection="1">
      <alignment horizontal="center" vertical="center" wrapText="1"/>
      <protection locked="0"/>
    </xf>
    <xf numFmtId="0" fontId="191" fillId="0" borderId="64" xfId="1212" applyFont="1" applyBorder="1" applyAlignment="1" applyProtection="1">
      <alignment horizontal="center" vertical="center" wrapText="1"/>
      <protection locked="0"/>
    </xf>
    <xf numFmtId="0" fontId="191" fillId="0" borderId="51" xfId="1212" applyFont="1" applyBorder="1" applyAlignment="1" applyProtection="1">
      <alignment horizontal="center" vertical="center" wrapText="1"/>
      <protection locked="0"/>
    </xf>
    <xf numFmtId="0" fontId="191" fillId="0" borderId="62" xfId="1212" applyFont="1" applyBorder="1" applyAlignment="1" applyProtection="1">
      <alignment horizontal="center" vertical="center" wrapText="1"/>
      <protection locked="0"/>
    </xf>
    <xf numFmtId="0" fontId="23" fillId="0" borderId="15" xfId="1212" applyFont="1" applyBorder="1" applyAlignment="1" applyProtection="1">
      <alignment horizontal="right" vertical="center" wrapText="1"/>
      <protection locked="0"/>
    </xf>
    <xf numFmtId="0" fontId="23" fillId="0" borderId="62" xfId="1212" applyFont="1" applyBorder="1" applyAlignment="1" applyProtection="1">
      <alignment horizontal="right" vertical="center" wrapText="1"/>
      <protection locked="0"/>
    </xf>
    <xf numFmtId="0" fontId="23" fillId="0" borderId="10" xfId="1212" applyFont="1" applyBorder="1" applyAlignment="1" applyProtection="1">
      <alignment horizontal="center" vertical="center" wrapText="1"/>
      <protection locked="0"/>
    </xf>
    <xf numFmtId="0" fontId="23" fillId="0" borderId="61" xfId="1212" applyFont="1" applyBorder="1" applyAlignment="1" applyProtection="1">
      <alignment horizontal="center" vertical="center" wrapText="1"/>
      <protection locked="0"/>
    </xf>
    <xf numFmtId="0" fontId="23" fillId="0" borderId="63" xfId="1212" applyFont="1" applyBorder="1" applyAlignment="1" applyProtection="1">
      <alignment horizontal="left" vertical="center" wrapText="1"/>
      <protection locked="0"/>
    </xf>
    <xf numFmtId="0" fontId="23" fillId="0" borderId="61" xfId="1212" applyFont="1" applyBorder="1" applyAlignment="1" applyProtection="1">
      <alignment horizontal="left" vertical="center" wrapText="1"/>
    </xf>
    <xf numFmtId="0" fontId="23" fillId="0" borderId="10" xfId="1212" applyFont="1" applyBorder="1" applyAlignment="1" applyProtection="1">
      <alignment horizontal="left" vertical="center" wrapText="1"/>
    </xf>
    <xf numFmtId="43" fontId="23" fillId="0" borderId="10" xfId="1212" applyNumberFormat="1" applyFont="1" applyBorder="1" applyAlignment="1" applyProtection="1">
      <alignment horizontal="left" vertical="center" wrapText="1"/>
      <protection locked="0"/>
    </xf>
    <xf numFmtId="0" fontId="23" fillId="0" borderId="10" xfId="1212" applyFont="1" applyBorder="1" applyAlignment="1" applyProtection="1">
      <alignment horizontal="center" vertical="center" wrapText="1"/>
    </xf>
    <xf numFmtId="0" fontId="23" fillId="0" borderId="51" xfId="1212" applyFont="1" applyBorder="1" applyAlignment="1" applyProtection="1">
      <alignment horizontal="left" vertical="center" wrapText="1"/>
      <protection locked="0"/>
    </xf>
    <xf numFmtId="0" fontId="23" fillId="0" borderId="62" xfId="1212" applyFont="1" applyBorder="1" applyAlignment="1" applyProtection="1">
      <alignment horizontal="left" vertical="center" wrapText="1"/>
      <protection locked="0"/>
    </xf>
    <xf numFmtId="0" fontId="52" fillId="0" borderId="0" xfId="327" applyFont="1" applyAlignment="1" applyProtection="1">
      <alignment horizontal="left" vertical="center" wrapText="1"/>
    </xf>
    <xf numFmtId="0" fontId="190" fillId="0" borderId="0" xfId="1212" applyFont="1" applyAlignment="1">
      <alignment horizontal="center" vertical="center"/>
    </xf>
    <xf numFmtId="0" fontId="191" fillId="0" borderId="58" xfId="1212" applyFont="1" applyBorder="1" applyAlignment="1" applyProtection="1">
      <alignment horizontal="center" vertical="center" wrapText="1"/>
      <protection locked="0"/>
    </xf>
    <xf numFmtId="0" fontId="191" fillId="0" borderId="59" xfId="1212" applyFont="1" applyBorder="1" applyAlignment="1" applyProtection="1">
      <alignment horizontal="center" vertical="center" wrapText="1"/>
      <protection locked="0"/>
    </xf>
    <xf numFmtId="0" fontId="191" fillId="0" borderId="60" xfId="1212" applyFont="1" applyBorder="1" applyAlignment="1" applyProtection="1">
      <alignment horizontal="center" vertical="center" wrapText="1"/>
      <protection locked="0"/>
    </xf>
    <xf numFmtId="43" fontId="189" fillId="0" borderId="65" xfId="1212" applyNumberFormat="1" applyFont="1" applyBorder="1" applyAlignment="1" applyProtection="1">
      <alignment horizontal="center" vertical="center" shrinkToFit="1"/>
      <protection locked="0"/>
    </xf>
    <xf numFmtId="43" fontId="189" fillId="0" borderId="66" xfId="1212" applyNumberFormat="1" applyFont="1" applyBorder="1" applyAlignment="1" applyProtection="1">
      <alignment horizontal="center" vertical="center" shrinkToFit="1"/>
      <protection locked="0"/>
    </xf>
    <xf numFmtId="0" fontId="52" fillId="0" borderId="66" xfId="1212" applyFont="1" applyBorder="1" applyAlignment="1" applyProtection="1">
      <alignment horizontal="center" vertical="center"/>
      <protection locked="0"/>
    </xf>
    <xf numFmtId="10" fontId="52" fillId="0" borderId="67" xfId="1212" applyNumberFormat="1" applyFont="1" applyBorder="1" applyAlignment="1" applyProtection="1">
      <alignment horizontal="center" vertical="center" shrinkToFit="1"/>
      <protection locked="0"/>
    </xf>
    <xf numFmtId="10" fontId="52" fillId="0" borderId="68" xfId="1212" applyNumberFormat="1" applyFont="1" applyBorder="1" applyAlignment="1" applyProtection="1">
      <alignment horizontal="center" vertical="center" shrinkToFit="1"/>
      <protection locked="0"/>
    </xf>
    <xf numFmtId="10" fontId="52" fillId="0" borderId="15" xfId="1212" applyNumberFormat="1" applyFont="1" applyBorder="1" applyAlignment="1" applyProtection="1">
      <alignment horizontal="center" vertical="center" shrinkToFit="1"/>
      <protection locked="0"/>
    </xf>
    <xf numFmtId="10" fontId="52" fillId="0" borderId="16" xfId="1212" applyNumberFormat="1" applyFont="1" applyBorder="1" applyAlignment="1" applyProtection="1">
      <alignment horizontal="center" vertical="center" shrinkToFit="1"/>
      <protection locked="0"/>
    </xf>
    <xf numFmtId="43" fontId="189" fillId="0" borderId="61" xfId="1212" applyNumberFormat="1" applyFont="1" applyBorder="1" applyAlignment="1" applyProtection="1">
      <alignment horizontal="center" vertical="center" shrinkToFit="1"/>
      <protection locked="0"/>
    </xf>
    <xf numFmtId="43" fontId="189" fillId="0" borderId="10" xfId="1212" applyNumberFormat="1" applyFont="1" applyBorder="1" applyAlignment="1" applyProtection="1">
      <alignment horizontal="center" vertical="center" shrinkToFit="1"/>
      <protection locked="0"/>
    </xf>
    <xf numFmtId="49" fontId="52" fillId="0" borderId="10" xfId="1212" applyNumberFormat="1" applyFont="1" applyBorder="1" applyAlignment="1" applyProtection="1">
      <alignment horizontal="center" vertical="center" shrinkToFit="1"/>
      <protection locked="0"/>
    </xf>
    <xf numFmtId="0" fontId="23" fillId="0" borderId="15" xfId="1212" applyNumberFormat="1" applyFont="1" applyBorder="1" applyAlignment="1" applyProtection="1">
      <alignment horizontal="left" vertical="center" wrapText="1"/>
      <protection locked="0"/>
    </xf>
    <xf numFmtId="0" fontId="23" fillId="0" borderId="16" xfId="1212" applyNumberFormat="1" applyFont="1" applyBorder="1" applyAlignment="1" applyProtection="1">
      <alignment horizontal="left" vertical="center" wrapText="1"/>
      <protection locked="0"/>
    </xf>
    <xf numFmtId="0" fontId="52" fillId="0" borderId="0" xfId="327" applyFont="1" applyAlignment="1" applyProtection="1">
      <alignment horizontal="left" vertical="center"/>
    </xf>
    <xf numFmtId="0" fontId="3" fillId="0" borderId="10" xfId="0" applyFont="1" applyBorder="1" applyAlignment="1">
      <alignment horizontal="center" vertical="center" wrapText="1"/>
    </xf>
    <xf numFmtId="0" fontId="3" fillId="0" borderId="66" xfId="0" applyFont="1" applyBorder="1" applyAlignment="1">
      <alignment horizontal="center" vertical="center" wrapText="1"/>
    </xf>
    <xf numFmtId="0" fontId="185" fillId="0" borderId="0" xfId="327" applyFont="1" applyAlignment="1" applyProtection="1">
      <alignment horizontal="center" vertical="center"/>
    </xf>
    <xf numFmtId="0" fontId="52" fillId="0" borderId="15" xfId="0" applyFont="1" applyBorder="1" applyAlignment="1" applyProtection="1">
      <alignment horizontal="left" vertical="center"/>
    </xf>
    <xf numFmtId="0" fontId="52" fillId="0" borderId="16" xfId="0" applyFont="1" applyBorder="1" applyAlignment="1" applyProtection="1">
      <alignment horizontal="left" vertical="center"/>
    </xf>
    <xf numFmtId="0" fontId="52" fillId="0" borderId="67" xfId="0" applyFont="1" applyBorder="1" applyAlignment="1" applyProtection="1">
      <alignment horizontal="left" vertical="center"/>
    </xf>
    <xf numFmtId="0" fontId="52" fillId="0" borderId="68" xfId="0" applyFont="1" applyBorder="1" applyAlignment="1" applyProtection="1">
      <alignment horizontal="left" vertical="center"/>
    </xf>
    <xf numFmtId="0" fontId="52" fillId="0" borderId="0" xfId="327" applyFont="1" applyBorder="1" applyAlignment="1" applyProtection="1">
      <alignment horizontal="left" vertical="center"/>
    </xf>
    <xf numFmtId="0" fontId="185" fillId="0" borderId="0" xfId="327" applyFont="1" applyBorder="1" applyAlignment="1" applyProtection="1">
      <alignment horizontal="center" vertical="center"/>
    </xf>
    <xf numFmtId="0" fontId="3" fillId="0" borderId="71" xfId="0" applyFont="1" applyBorder="1" applyAlignment="1" applyProtection="1">
      <alignment horizontal="center" vertical="center"/>
    </xf>
    <xf numFmtId="0" fontId="3" fillId="0" borderId="72" xfId="0" applyFont="1" applyBorder="1" applyAlignment="1" applyProtection="1">
      <alignment horizontal="center" vertical="center"/>
    </xf>
    <xf numFmtId="0" fontId="3" fillId="0" borderId="15" xfId="323" applyFont="1" applyFill="1" applyBorder="1" applyAlignment="1" applyProtection="1">
      <alignment horizontal="left" vertical="center"/>
    </xf>
    <xf numFmtId="0" fontId="3" fillId="0" borderId="16" xfId="323" applyFont="1" applyFill="1" applyBorder="1" applyAlignment="1" applyProtection="1">
      <alignment horizontal="left" vertical="center"/>
    </xf>
    <xf numFmtId="0" fontId="3" fillId="0" borderId="15" xfId="322" applyFont="1" applyFill="1" applyBorder="1" applyAlignment="1" applyProtection="1">
      <alignment horizontal="left" vertical="center"/>
    </xf>
    <xf numFmtId="0" fontId="3" fillId="0" borderId="16" xfId="322" applyFont="1" applyFill="1" applyBorder="1" applyAlignment="1" applyProtection="1">
      <alignment horizontal="left" vertical="center"/>
    </xf>
    <xf numFmtId="0" fontId="52" fillId="0" borderId="0" xfId="323" applyFont="1" applyFill="1" applyAlignment="1" applyProtection="1">
      <alignment horizontal="left" vertical="center"/>
    </xf>
    <xf numFmtId="0" fontId="185" fillId="0" borderId="0" xfId="327" applyFont="1" applyFill="1" applyBorder="1" applyAlignment="1" applyProtection="1">
      <alignment horizontal="center" vertical="center"/>
    </xf>
    <xf numFmtId="0" fontId="3" fillId="0" borderId="15" xfId="323" applyFont="1" applyFill="1" applyBorder="1" applyAlignment="1" applyProtection="1">
      <alignment horizontal="center" vertical="center"/>
    </xf>
    <xf numFmtId="0" fontId="3" fillId="0" borderId="16" xfId="323" applyFont="1" applyFill="1" applyBorder="1" applyAlignment="1" applyProtection="1">
      <alignment horizontal="center" vertical="center"/>
    </xf>
    <xf numFmtId="0" fontId="3" fillId="0" borderId="1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5" xfId="323" applyFont="1" applyBorder="1" applyAlignment="1" applyProtection="1">
      <alignment horizontal="left" vertical="center"/>
      <protection locked="0"/>
    </xf>
    <xf numFmtId="0" fontId="3" fillId="0" borderId="16" xfId="323" applyFont="1" applyBorder="1" applyAlignment="1" applyProtection="1">
      <alignment horizontal="left" vertical="center"/>
      <protection locked="0"/>
    </xf>
    <xf numFmtId="0" fontId="52" fillId="0" borderId="0" xfId="323" applyFont="1" applyBorder="1" applyAlignment="1" applyProtection="1">
      <alignment horizontal="left" vertical="center"/>
      <protection locked="0"/>
    </xf>
    <xf numFmtId="0" fontId="185" fillId="0" borderId="0" xfId="327" applyFont="1" applyBorder="1" applyAlignment="1" applyProtection="1">
      <alignment horizontal="center" vertical="center"/>
      <protection locked="0"/>
    </xf>
    <xf numFmtId="0" fontId="3" fillId="0" borderId="15" xfId="323" applyFont="1" applyBorder="1" applyAlignment="1" applyProtection="1">
      <alignment horizontal="center" vertical="center"/>
      <protection locked="0"/>
    </xf>
    <xf numFmtId="0" fontId="3" fillId="0" borderId="16" xfId="323" applyFont="1" applyBorder="1" applyAlignment="1" applyProtection="1">
      <alignment horizontal="center" vertical="center"/>
      <protection locked="0"/>
    </xf>
    <xf numFmtId="0" fontId="3" fillId="0" borderId="15" xfId="276" applyFont="1" applyBorder="1" applyAlignment="1" applyProtection="1">
      <alignment horizontal="left" vertical="center"/>
    </xf>
    <xf numFmtId="0" fontId="3" fillId="0" borderId="16" xfId="276" applyFont="1" applyBorder="1" applyAlignment="1" applyProtection="1">
      <alignment horizontal="left" vertical="center"/>
    </xf>
    <xf numFmtId="0" fontId="52" fillId="0" borderId="0" xfId="276" applyFont="1" applyAlignment="1" applyProtection="1">
      <alignment horizontal="left" vertical="center"/>
    </xf>
    <xf numFmtId="0" fontId="3" fillId="0" borderId="15" xfId="276" applyFont="1" applyBorder="1" applyAlignment="1" applyProtection="1">
      <alignment horizontal="center" vertical="center"/>
    </xf>
    <xf numFmtId="0" fontId="3" fillId="0" borderId="16" xfId="276" applyFont="1" applyBorder="1" applyAlignment="1" applyProtection="1">
      <alignment horizontal="center" vertical="center"/>
    </xf>
    <xf numFmtId="0" fontId="52" fillId="0" borderId="0" xfId="327" applyFont="1" applyBorder="1" applyAlignment="1" applyProtection="1">
      <alignment horizontal="left" vertical="center" wrapText="1"/>
    </xf>
    <xf numFmtId="0" fontId="197" fillId="0" borderId="0" xfId="327" applyFont="1" applyBorder="1" applyAlignment="1" applyProtection="1">
      <alignment horizontal="center" vertical="center"/>
    </xf>
    <xf numFmtId="0" fontId="3" fillId="8" borderId="15" xfId="319" applyFont="1" applyFill="1" applyBorder="1" applyAlignment="1" applyProtection="1">
      <alignment horizontal="left" vertical="center"/>
    </xf>
    <xf numFmtId="0" fontId="3" fillId="8" borderId="16" xfId="319" applyFont="1" applyFill="1" applyBorder="1" applyAlignment="1" applyProtection="1">
      <alignment horizontal="left" vertical="center"/>
    </xf>
    <xf numFmtId="0" fontId="3" fillId="0" borderId="10" xfId="289" applyFont="1" applyBorder="1" applyAlignment="1" applyProtection="1">
      <alignment horizontal="center" vertical="center"/>
    </xf>
    <xf numFmtId="0" fontId="3" fillId="0" borderId="10" xfId="289" applyFont="1" applyFill="1" applyBorder="1" applyAlignment="1" applyProtection="1">
      <alignment horizontal="center" vertical="center" wrapText="1"/>
    </xf>
    <xf numFmtId="0" fontId="3" fillId="0" borderId="10" xfId="289" applyFont="1" applyFill="1" applyBorder="1" applyAlignment="1" applyProtection="1">
      <alignment horizontal="center" vertical="center"/>
    </xf>
    <xf numFmtId="0" fontId="3" fillId="8" borderId="10" xfId="319" applyFont="1" applyFill="1" applyBorder="1" applyAlignment="1" applyProtection="1">
      <alignment horizontal="left" vertical="center"/>
    </xf>
    <xf numFmtId="0" fontId="3" fillId="0" borderId="19" xfId="289" applyFont="1" applyBorder="1" applyAlignment="1" applyProtection="1">
      <alignment horizontal="center" vertical="center"/>
    </xf>
    <xf numFmtId="0" fontId="3" fillId="0" borderId="21" xfId="289" applyFont="1" applyBorder="1" applyAlignment="1" applyProtection="1">
      <alignment horizontal="center" vertical="center"/>
    </xf>
    <xf numFmtId="0" fontId="3" fillId="0" borderId="18" xfId="289" applyFont="1" applyBorder="1" applyAlignment="1" applyProtection="1">
      <alignment horizontal="center" vertical="center"/>
    </xf>
    <xf numFmtId="0" fontId="3" fillId="0" borderId="22" xfId="289" applyFont="1" applyBorder="1" applyAlignment="1" applyProtection="1">
      <alignment horizontal="center" vertical="center"/>
    </xf>
    <xf numFmtId="0" fontId="3" fillId="0" borderId="23" xfId="289" applyFont="1" applyBorder="1" applyAlignment="1" applyProtection="1">
      <alignment horizontal="center" vertical="center"/>
    </xf>
    <xf numFmtId="0" fontId="3" fillId="0" borderId="17" xfId="289" applyFont="1" applyBorder="1" applyAlignment="1" applyProtection="1">
      <alignment horizontal="center" vertical="center"/>
    </xf>
    <xf numFmtId="0" fontId="52" fillId="0" borderId="0" xfId="327" applyFont="1" applyFill="1" applyBorder="1" applyAlignment="1" applyProtection="1">
      <alignment horizontal="left" vertical="center"/>
      <protection hidden="1"/>
    </xf>
    <xf numFmtId="0" fontId="185" fillId="0" borderId="0" xfId="327" applyFont="1" applyFill="1" applyBorder="1" applyAlignment="1" applyProtection="1">
      <alignment horizontal="center" vertical="center"/>
      <protection hidden="1"/>
    </xf>
    <xf numFmtId="0" fontId="7" fillId="0" borderId="15" xfId="295" applyFont="1" applyFill="1" applyBorder="1" applyAlignment="1" applyProtection="1">
      <alignment horizontal="left" vertical="center"/>
      <protection hidden="1"/>
    </xf>
    <xf numFmtId="0" fontId="7" fillId="0" borderId="16" xfId="295" applyFont="1" applyFill="1" applyBorder="1" applyAlignment="1" applyProtection="1">
      <alignment horizontal="left" vertical="center"/>
      <protection hidden="1"/>
    </xf>
    <xf numFmtId="0" fontId="7" fillId="0" borderId="15" xfId="295" applyFont="1" applyFill="1" applyBorder="1" applyAlignment="1" applyProtection="1">
      <alignment horizontal="left" vertical="center" wrapText="1"/>
      <protection hidden="1"/>
    </xf>
    <xf numFmtId="0" fontId="7" fillId="0" borderId="16" xfId="295" applyFont="1" applyFill="1" applyBorder="1" applyAlignment="1" applyProtection="1">
      <alignment horizontal="left" vertical="center" wrapText="1"/>
      <protection hidden="1"/>
    </xf>
    <xf numFmtId="0" fontId="3" fillId="0" borderId="15" xfId="327" applyFont="1" applyFill="1" applyBorder="1" applyAlignment="1" applyProtection="1">
      <alignment horizontal="left" vertical="center"/>
      <protection hidden="1"/>
    </xf>
    <xf numFmtId="0" fontId="3" fillId="0" borderId="16" xfId="327" applyFont="1" applyFill="1" applyBorder="1" applyAlignment="1" applyProtection="1">
      <alignment horizontal="left" vertical="center"/>
      <protection hidden="1"/>
    </xf>
    <xf numFmtId="0" fontId="7" fillId="0" borderId="15" xfId="295" applyNumberFormat="1" applyFont="1" applyFill="1" applyBorder="1" applyAlignment="1" applyProtection="1">
      <alignment horizontal="left" vertical="center" wrapText="1"/>
      <protection hidden="1"/>
    </xf>
    <xf numFmtId="0" fontId="7" fillId="0" borderId="16" xfId="295" applyNumberFormat="1" applyFont="1" applyFill="1" applyBorder="1" applyAlignment="1" applyProtection="1">
      <alignment horizontal="left" vertical="center" wrapText="1"/>
      <protection hidden="1"/>
    </xf>
    <xf numFmtId="0" fontId="7" fillId="0" borderId="10" xfId="295" applyFont="1" applyFill="1" applyBorder="1" applyAlignment="1" applyProtection="1">
      <alignment horizontal="center" vertical="center"/>
      <protection hidden="1"/>
    </xf>
    <xf numFmtId="0" fontId="7" fillId="0" borderId="19" xfId="295" applyFont="1" applyFill="1" applyBorder="1" applyAlignment="1" applyProtection="1">
      <alignment horizontal="center" vertical="center"/>
      <protection hidden="1"/>
    </xf>
    <xf numFmtId="0" fontId="7" fillId="0" borderId="21" xfId="295" applyFont="1" applyFill="1" applyBorder="1" applyAlignment="1" applyProtection="1">
      <alignment horizontal="center" vertical="center"/>
      <protection hidden="1"/>
    </xf>
    <xf numFmtId="0" fontId="7" fillId="0" borderId="23" xfId="295" applyFont="1" applyFill="1" applyBorder="1" applyAlignment="1" applyProtection="1">
      <alignment horizontal="center" vertical="center"/>
      <protection hidden="1"/>
    </xf>
    <xf numFmtId="0" fontId="7" fillId="0" borderId="17" xfId="295" applyFont="1" applyFill="1" applyBorder="1" applyAlignment="1" applyProtection="1">
      <alignment horizontal="center" vertical="center"/>
      <protection hidden="1"/>
    </xf>
    <xf numFmtId="0" fontId="3" fillId="0" borderId="0" xfId="295" applyFont="1" applyFill="1" applyAlignment="1" applyProtection="1">
      <alignment horizontal="right" vertical="center"/>
    </xf>
    <xf numFmtId="0" fontId="3" fillId="0" borderId="11" xfId="295" applyFont="1" applyBorder="1" applyAlignment="1" applyProtection="1">
      <alignment horizontal="center" vertical="center"/>
    </xf>
    <xf numFmtId="0" fontId="3" fillId="0" borderId="12" xfId="295" applyFont="1" applyBorder="1" applyAlignment="1" applyProtection="1">
      <alignment horizontal="center" vertical="center"/>
    </xf>
    <xf numFmtId="0" fontId="3" fillId="0" borderId="19" xfId="295" applyFont="1" applyBorder="1" applyAlignment="1" applyProtection="1">
      <alignment horizontal="center" vertical="center"/>
    </xf>
    <xf numFmtId="0" fontId="3" fillId="0" borderId="21" xfId="295" applyFont="1" applyBorder="1" applyAlignment="1" applyProtection="1">
      <alignment horizontal="center" vertical="center"/>
    </xf>
    <xf numFmtId="0" fontId="3" fillId="0" borderId="23" xfId="295" applyFont="1" applyBorder="1" applyAlignment="1" applyProtection="1">
      <alignment horizontal="center" vertical="center"/>
    </xf>
    <xf numFmtId="0" fontId="3" fillId="0" borderId="17" xfId="295" applyFont="1" applyBorder="1" applyAlignment="1" applyProtection="1">
      <alignment horizontal="center" vertical="center"/>
    </xf>
    <xf numFmtId="0" fontId="3" fillId="0" borderId="15" xfId="327" applyFont="1" applyBorder="1" applyAlignment="1" applyProtection="1">
      <alignment horizontal="left" vertical="center"/>
    </xf>
    <xf numFmtId="0" fontId="3" fillId="0" borderId="16" xfId="327" applyFont="1" applyBorder="1" applyAlignment="1" applyProtection="1">
      <alignment horizontal="left" vertical="center"/>
    </xf>
    <xf numFmtId="0" fontId="3" fillId="0" borderId="15" xfId="295" applyFont="1" applyBorder="1" applyAlignment="1" applyProtection="1">
      <alignment horizontal="left" vertical="center"/>
    </xf>
    <xf numFmtId="0" fontId="3" fillId="0" borderId="16" xfId="295" applyFont="1" applyBorder="1" applyAlignment="1" applyProtection="1">
      <alignment horizontal="left" vertical="center"/>
    </xf>
    <xf numFmtId="0" fontId="3" fillId="0" borderId="15" xfId="295" applyFont="1" applyFill="1" applyBorder="1" applyAlignment="1" applyProtection="1">
      <alignment horizontal="left" vertical="center"/>
    </xf>
    <xf numFmtId="0" fontId="3" fillId="0" borderId="16" xfId="295" applyFont="1" applyFill="1" applyBorder="1" applyAlignment="1" applyProtection="1">
      <alignment horizontal="left" vertical="center"/>
    </xf>
    <xf numFmtId="0" fontId="3" fillId="0" borderId="15" xfId="327" applyFont="1" applyBorder="1" applyAlignment="1" applyProtection="1">
      <alignment horizontal="left" vertical="center" wrapText="1"/>
    </xf>
    <xf numFmtId="0" fontId="3" fillId="0" borderId="16" xfId="327" applyFont="1" applyBorder="1" applyAlignment="1" applyProtection="1">
      <alignment horizontal="left" vertical="center" wrapText="1"/>
    </xf>
    <xf numFmtId="0" fontId="3" fillId="0" borderId="15" xfId="295" applyFont="1" applyBorder="1" applyAlignment="1" applyProtection="1">
      <alignment horizontal="left" vertical="center" wrapText="1"/>
    </xf>
    <xf numFmtId="0" fontId="3" fillId="0" borderId="16" xfId="295" applyFont="1" applyBorder="1" applyAlignment="1" applyProtection="1">
      <alignment horizontal="left" vertical="center" wrapText="1"/>
    </xf>
    <xf numFmtId="0" fontId="24" fillId="0" borderId="0" xfId="327" applyFont="1" applyFill="1" applyBorder="1" applyAlignment="1" applyProtection="1">
      <alignment horizontal="left" vertical="center"/>
      <protection locked="0"/>
    </xf>
    <xf numFmtId="0" fontId="24" fillId="0" borderId="19" xfId="295" applyFont="1" applyFill="1" applyBorder="1" applyAlignment="1" applyProtection="1">
      <alignment horizontal="center" vertical="center"/>
      <protection locked="0"/>
    </xf>
    <xf numFmtId="0" fontId="24" fillId="0" borderId="18" xfId="295" applyFont="1" applyFill="1" applyBorder="1" applyAlignment="1" applyProtection="1">
      <alignment horizontal="center" vertical="center"/>
      <protection locked="0"/>
    </xf>
    <xf numFmtId="0" fontId="24" fillId="0" borderId="23" xfId="295" applyFont="1" applyFill="1" applyBorder="1" applyAlignment="1" applyProtection="1">
      <alignment horizontal="center" vertical="center"/>
      <protection locked="0"/>
    </xf>
    <xf numFmtId="0" fontId="24" fillId="0" borderId="10" xfId="295" applyFont="1" applyFill="1" applyBorder="1" applyAlignment="1" applyProtection="1">
      <alignment horizontal="center" vertical="center"/>
      <protection locked="0"/>
    </xf>
    <xf numFmtId="0" fontId="24" fillId="0" borderId="11" xfId="295" applyFont="1" applyFill="1" applyBorder="1" applyAlignment="1" applyProtection="1">
      <alignment horizontal="center" vertical="center" wrapText="1"/>
      <protection locked="0"/>
    </xf>
    <xf numFmtId="0" fontId="24" fillId="0" borderId="24" xfId="295" applyFont="1" applyFill="1" applyBorder="1" applyAlignment="1" applyProtection="1">
      <alignment horizontal="center" vertical="center" wrapText="1"/>
      <protection locked="0"/>
    </xf>
    <xf numFmtId="0" fontId="24" fillId="0" borderId="12" xfId="295" applyFont="1" applyFill="1" applyBorder="1" applyAlignment="1" applyProtection="1">
      <alignment horizontal="center" vertical="center" wrapText="1"/>
      <protection locked="0"/>
    </xf>
    <xf numFmtId="0" fontId="24" fillId="0" borderId="11" xfId="295" applyFont="1" applyFill="1" applyBorder="1" applyAlignment="1" applyProtection="1">
      <alignment horizontal="center" vertical="center"/>
      <protection locked="0"/>
    </xf>
    <xf numFmtId="0" fontId="24" fillId="0" borderId="24" xfId="295" applyFont="1" applyFill="1" applyBorder="1" applyAlignment="1" applyProtection="1">
      <alignment horizontal="center" vertical="center"/>
      <protection locked="0"/>
    </xf>
    <xf numFmtId="0" fontId="24" fillId="0" borderId="12" xfId="295" applyFont="1" applyFill="1" applyBorder="1" applyAlignment="1" applyProtection="1">
      <alignment horizontal="center" vertical="center"/>
      <protection locked="0"/>
    </xf>
    <xf numFmtId="0" fontId="24" fillId="0" borderId="10" xfId="295" applyFont="1" applyFill="1" applyBorder="1" applyAlignment="1" applyProtection="1">
      <alignment horizontal="center" vertical="center" wrapText="1"/>
      <protection locked="0"/>
    </xf>
    <xf numFmtId="0" fontId="195" fillId="0" borderId="13" xfId="295" applyFont="1" applyFill="1" applyBorder="1" applyAlignment="1" applyProtection="1">
      <alignment horizontal="center" vertical="center"/>
      <protection locked="0"/>
    </xf>
    <xf numFmtId="0" fontId="52" fillId="0" borderId="0" xfId="327" applyFont="1" applyFill="1" applyBorder="1" applyAlignment="1" applyProtection="1">
      <alignment horizontal="left" vertical="center"/>
    </xf>
    <xf numFmtId="0" fontId="3" fillId="0" borderId="10" xfId="295" applyFont="1" applyFill="1" applyBorder="1" applyAlignment="1" applyProtection="1">
      <alignment horizontal="center" vertical="center"/>
    </xf>
    <xf numFmtId="0" fontId="3" fillId="0" borderId="10" xfId="295" applyFont="1" applyFill="1" applyBorder="1" applyAlignment="1" applyProtection="1">
      <alignment horizontal="center" vertical="center" wrapText="1"/>
    </xf>
    <xf numFmtId="0" fontId="3" fillId="0" borderId="15" xfId="295" applyFont="1" applyFill="1" applyBorder="1" applyAlignment="1" applyProtection="1">
      <alignment horizontal="left" vertical="center" wrapText="1"/>
    </xf>
    <xf numFmtId="0" fontId="3" fillId="0" borderId="16" xfId="295" applyFont="1" applyFill="1" applyBorder="1" applyAlignment="1" applyProtection="1">
      <alignment horizontal="left" vertical="center" wrapText="1"/>
    </xf>
    <xf numFmtId="0" fontId="3" fillId="0" borderId="19" xfId="295" applyFont="1" applyFill="1" applyBorder="1" applyAlignment="1" applyProtection="1">
      <alignment horizontal="center" vertical="center" wrapText="1"/>
    </xf>
    <xf numFmtId="0" fontId="3" fillId="0" borderId="21" xfId="295" applyFont="1" applyFill="1" applyBorder="1" applyAlignment="1" applyProtection="1">
      <alignment horizontal="center" vertical="center" wrapText="1"/>
    </xf>
    <xf numFmtId="0" fontId="3" fillId="0" borderId="18" xfId="295" applyFont="1" applyFill="1" applyBorder="1" applyAlignment="1" applyProtection="1">
      <alignment horizontal="center" vertical="center" wrapText="1"/>
    </xf>
    <xf numFmtId="0" fontId="3" fillId="0" borderId="22" xfId="295" applyFont="1" applyFill="1" applyBorder="1" applyAlignment="1" applyProtection="1">
      <alignment horizontal="center" vertical="center" wrapText="1"/>
    </xf>
    <xf numFmtId="0" fontId="3" fillId="0" borderId="23" xfId="295" applyFont="1" applyFill="1" applyBorder="1" applyAlignment="1" applyProtection="1">
      <alignment horizontal="center" vertical="center" wrapText="1"/>
    </xf>
    <xf numFmtId="0" fontId="3" fillId="0" borderId="17" xfId="295" applyFont="1" applyFill="1" applyBorder="1" applyAlignment="1" applyProtection="1">
      <alignment horizontal="center" vertical="center" wrapText="1"/>
    </xf>
    <xf numFmtId="0" fontId="3" fillId="0" borderId="11" xfId="277" applyNumberFormat="1" applyFont="1" applyFill="1" applyBorder="1" applyAlignment="1" applyProtection="1">
      <alignment horizontal="center" vertical="center"/>
    </xf>
    <xf numFmtId="0" fontId="3" fillId="0" borderId="24" xfId="277" applyNumberFormat="1" applyFont="1" applyFill="1" applyBorder="1" applyAlignment="1" applyProtection="1">
      <alignment horizontal="center" vertical="center"/>
    </xf>
    <xf numFmtId="0" fontId="3" fillId="0" borderId="11" xfId="277" applyNumberFormat="1" applyFont="1" applyFill="1" applyBorder="1" applyAlignment="1" applyProtection="1">
      <alignment horizontal="center" vertical="center" wrapText="1"/>
    </xf>
    <xf numFmtId="0" fontId="3" fillId="0" borderId="24" xfId="277" applyNumberFormat="1" applyFont="1" applyFill="1" applyBorder="1" applyAlignment="1" applyProtection="1">
      <alignment horizontal="center" vertical="center" wrapText="1"/>
    </xf>
    <xf numFmtId="0" fontId="52" fillId="0" borderId="0" xfId="327" applyFont="1" applyFill="1" applyAlignment="1" applyProtection="1">
      <alignment horizontal="left" vertical="center"/>
    </xf>
    <xf numFmtId="0" fontId="185" fillId="0" borderId="0" xfId="295" applyFont="1" applyFill="1" applyBorder="1" applyAlignment="1" applyProtection="1">
      <alignment horizontal="center" vertical="center"/>
    </xf>
    <xf numFmtId="0" fontId="3" fillId="0" borderId="12" xfId="277" applyNumberFormat="1" applyFont="1" applyFill="1" applyBorder="1" applyAlignment="1" applyProtection="1">
      <alignment horizontal="center" vertical="center" wrapText="1"/>
    </xf>
    <xf numFmtId="0" fontId="3" fillId="0" borderId="10" xfId="277" applyNumberFormat="1" applyFont="1" applyFill="1" applyBorder="1" applyAlignment="1" applyProtection="1">
      <alignment horizontal="center" vertical="center"/>
    </xf>
    <xf numFmtId="0" fontId="3" fillId="0" borderId="10" xfId="277" applyNumberFormat="1" applyFont="1" applyFill="1" applyBorder="1" applyAlignment="1" applyProtection="1">
      <alignment horizontal="center" vertical="center" wrapText="1"/>
    </xf>
    <xf numFmtId="0" fontId="3" fillId="0" borderId="19" xfId="277" applyNumberFormat="1" applyFont="1" applyFill="1" applyBorder="1" applyAlignment="1" applyProtection="1">
      <alignment horizontal="center" vertical="center" wrapText="1"/>
    </xf>
    <xf numFmtId="0" fontId="3" fillId="0" borderId="25" xfId="277" applyNumberFormat="1" applyFont="1" applyFill="1" applyBorder="1" applyAlignment="1" applyProtection="1">
      <alignment horizontal="center" vertical="center" wrapText="1"/>
    </xf>
    <xf numFmtId="0" fontId="3" fillId="0" borderId="21" xfId="277" applyNumberFormat="1" applyFont="1" applyFill="1" applyBorder="1" applyAlignment="1" applyProtection="1">
      <alignment horizontal="center" vertical="center" wrapText="1"/>
    </xf>
    <xf numFmtId="0" fontId="3" fillId="0" borderId="10" xfId="295" applyFont="1" applyBorder="1" applyAlignment="1" applyProtection="1">
      <alignment horizontal="center" vertical="center" wrapText="1"/>
    </xf>
    <xf numFmtId="0" fontId="3" fillId="0" borderId="15" xfId="327" applyFont="1" applyFill="1" applyBorder="1" applyAlignment="1" applyProtection="1">
      <alignment horizontal="left" vertical="center"/>
    </xf>
    <xf numFmtId="0" fontId="3" fillId="0" borderId="16" xfId="327" applyFont="1" applyFill="1" applyBorder="1" applyAlignment="1" applyProtection="1">
      <alignment horizontal="left" vertical="center"/>
    </xf>
    <xf numFmtId="0" fontId="3" fillId="0" borderId="15" xfId="300" applyFont="1" applyFill="1" applyBorder="1" applyAlignment="1" applyProtection="1">
      <alignment horizontal="left" vertical="center"/>
    </xf>
    <xf numFmtId="0" fontId="3" fillId="0" borderId="16" xfId="300" applyFont="1" applyFill="1" applyBorder="1" applyAlignment="1" applyProtection="1">
      <alignment horizontal="left" vertical="center"/>
    </xf>
    <xf numFmtId="0" fontId="3" fillId="0" borderId="15" xfId="300" applyFont="1" applyFill="1" applyBorder="1" applyAlignment="1" applyProtection="1">
      <alignment horizontal="left" vertical="center" wrapText="1"/>
    </xf>
    <xf numFmtId="0" fontId="3" fillId="0" borderId="16" xfId="300" applyFont="1" applyFill="1" applyBorder="1" applyAlignment="1" applyProtection="1">
      <alignment horizontal="left" vertical="center" wrapText="1"/>
    </xf>
    <xf numFmtId="0" fontId="52" fillId="0" borderId="0" xfId="300" applyFont="1" applyFill="1" applyAlignment="1" applyProtection="1">
      <alignment horizontal="left" vertical="center" wrapText="1"/>
    </xf>
    <xf numFmtId="0" fontId="185" fillId="0" borderId="0" xfId="300" applyFont="1" applyFill="1" applyAlignment="1" applyProtection="1">
      <alignment horizontal="center" vertical="center"/>
    </xf>
    <xf numFmtId="0" fontId="3" fillId="0" borderId="15" xfId="300" applyFont="1" applyFill="1" applyBorder="1" applyAlignment="1" applyProtection="1">
      <alignment horizontal="center" vertical="center"/>
    </xf>
    <xf numFmtId="0" fontId="3" fillId="0" borderId="16" xfId="300" applyFont="1" applyFill="1" applyBorder="1" applyAlignment="1" applyProtection="1">
      <alignment horizontal="center" vertical="center"/>
    </xf>
    <xf numFmtId="0" fontId="52" fillId="0" borderId="0" xfId="295" applyFont="1" applyFill="1" applyAlignment="1" applyProtection="1">
      <alignment horizontal="left" vertical="center"/>
    </xf>
    <xf numFmtId="0" fontId="185" fillId="0" borderId="0" xfId="295" applyFont="1" applyFill="1" applyAlignment="1" applyProtection="1">
      <alignment horizontal="center" vertical="center"/>
    </xf>
    <xf numFmtId="0" fontId="53" fillId="0" borderId="15" xfId="0" applyFont="1" applyBorder="1" applyAlignment="1">
      <alignment horizontal="center" vertical="center"/>
    </xf>
    <xf numFmtId="0" fontId="53" fillId="0" borderId="16" xfId="0" applyFont="1" applyBorder="1" applyAlignment="1">
      <alignment horizontal="center" vertical="center"/>
    </xf>
    <xf numFmtId="0" fontId="53" fillId="0" borderId="15"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0" xfId="0" applyFont="1" applyBorder="1" applyAlignment="1">
      <alignment horizontal="center" vertical="center"/>
    </xf>
    <xf numFmtId="0" fontId="53" fillId="0" borderId="19"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15" xfId="0" applyFont="1" applyBorder="1" applyAlignment="1">
      <alignment horizontal="left" vertical="center" wrapText="1"/>
    </xf>
    <xf numFmtId="0" fontId="53" fillId="0" borderId="16" xfId="0" applyFont="1" applyBorder="1" applyAlignment="1">
      <alignment horizontal="left" vertical="center" wrapText="1"/>
    </xf>
    <xf numFmtId="0" fontId="53" fillId="0" borderId="15" xfId="0" applyFont="1" applyBorder="1" applyAlignment="1">
      <alignment horizontal="left" vertical="center"/>
    </xf>
    <xf numFmtId="0" fontId="53" fillId="0" borderId="16" xfId="0" applyFont="1" applyBorder="1" applyAlignment="1">
      <alignment horizontal="left" vertical="center"/>
    </xf>
    <xf numFmtId="0" fontId="54" fillId="0" borderId="15" xfId="300" applyFont="1" applyFill="1" applyBorder="1" applyAlignment="1" applyProtection="1">
      <alignment horizontal="left" vertical="center"/>
      <protection hidden="1"/>
    </xf>
    <xf numFmtId="0" fontId="54" fillId="0" borderId="51" xfId="300" applyFont="1" applyFill="1" applyBorder="1" applyAlignment="1" applyProtection="1">
      <alignment horizontal="left" vertical="center"/>
      <protection hidden="1"/>
    </xf>
    <xf numFmtId="0" fontId="54" fillId="0" borderId="16" xfId="300" applyFont="1" applyFill="1" applyBorder="1" applyAlignment="1" applyProtection="1">
      <alignment horizontal="left" vertical="center"/>
      <protection hidden="1"/>
    </xf>
    <xf numFmtId="0" fontId="54" fillId="0" borderId="11" xfId="300" applyFont="1" applyFill="1" applyBorder="1" applyAlignment="1" applyProtection="1">
      <alignment horizontal="center" vertical="center" wrapText="1"/>
      <protection hidden="1"/>
    </xf>
    <xf numFmtId="0" fontId="54" fillId="0" borderId="24" xfId="300" applyFont="1" applyFill="1" applyBorder="1" applyAlignment="1" applyProtection="1">
      <alignment horizontal="center" vertical="center" wrapText="1"/>
      <protection hidden="1"/>
    </xf>
    <xf numFmtId="0" fontId="54" fillId="0" borderId="12" xfId="300" applyFont="1" applyFill="1" applyBorder="1" applyAlignment="1" applyProtection="1">
      <alignment horizontal="center" vertical="center" wrapText="1"/>
      <protection hidden="1"/>
    </xf>
    <xf numFmtId="0" fontId="54" fillId="0" borderId="19" xfId="300" applyFont="1" applyFill="1" applyBorder="1" applyAlignment="1" applyProtection="1">
      <alignment horizontal="center" vertical="center"/>
      <protection hidden="1"/>
    </xf>
    <xf numFmtId="0" fontId="54" fillId="0" borderId="25" xfId="300" applyFont="1" applyFill="1" applyBorder="1" applyAlignment="1" applyProtection="1">
      <alignment horizontal="center" vertical="center"/>
      <protection hidden="1"/>
    </xf>
    <xf numFmtId="0" fontId="54" fillId="0" borderId="21" xfId="300" applyFont="1" applyFill="1" applyBorder="1" applyAlignment="1" applyProtection="1">
      <alignment horizontal="center" vertical="center"/>
      <protection hidden="1"/>
    </xf>
    <xf numFmtId="0" fontId="54" fillId="0" borderId="18" xfId="300" applyFont="1" applyFill="1" applyBorder="1" applyAlignment="1" applyProtection="1">
      <alignment horizontal="center" vertical="center"/>
      <protection hidden="1"/>
    </xf>
    <xf numFmtId="0" fontId="54" fillId="0" borderId="0" xfId="300" applyFont="1" applyFill="1" applyBorder="1" applyAlignment="1" applyProtection="1">
      <alignment horizontal="center" vertical="center"/>
      <protection hidden="1"/>
    </xf>
    <xf numFmtId="0" fontId="54" fillId="0" borderId="22" xfId="300" applyFont="1" applyFill="1" applyBorder="1" applyAlignment="1" applyProtection="1">
      <alignment horizontal="center" vertical="center"/>
      <protection hidden="1"/>
    </xf>
    <xf numFmtId="0" fontId="54" fillId="0" borderId="23" xfId="300" applyFont="1" applyFill="1" applyBorder="1" applyAlignment="1" applyProtection="1">
      <alignment horizontal="center" vertical="center"/>
      <protection hidden="1"/>
    </xf>
    <xf numFmtId="0" fontId="54" fillId="0" borderId="13" xfId="300" applyFont="1" applyFill="1" applyBorder="1" applyAlignment="1" applyProtection="1">
      <alignment horizontal="center" vertical="center"/>
      <protection hidden="1"/>
    </xf>
    <xf numFmtId="0" fontId="54" fillId="0" borderId="17" xfId="300" applyFont="1" applyFill="1" applyBorder="1" applyAlignment="1" applyProtection="1">
      <alignment horizontal="center" vertical="center"/>
      <protection hidden="1"/>
    </xf>
    <xf numFmtId="0" fontId="54" fillId="0" borderId="10" xfId="300" applyFont="1" applyFill="1" applyBorder="1" applyAlignment="1" applyProtection="1">
      <alignment horizontal="center" vertical="center"/>
      <protection hidden="1"/>
    </xf>
    <xf numFmtId="0" fontId="54" fillId="0" borderId="33" xfId="300" applyFont="1" applyFill="1" applyBorder="1" applyAlignment="1" applyProtection="1">
      <alignment horizontal="left" vertical="center"/>
      <protection hidden="1"/>
    </xf>
    <xf numFmtId="0" fontId="54" fillId="0" borderId="34" xfId="300" applyFont="1" applyFill="1" applyBorder="1" applyAlignment="1" applyProtection="1">
      <alignment horizontal="left" vertical="center"/>
      <protection hidden="1"/>
    </xf>
    <xf numFmtId="0" fontId="152" fillId="0" borderId="23" xfId="0" applyFont="1" applyBorder="1" applyAlignment="1">
      <alignment horizontal="left" vertical="center" shrinkToFit="1"/>
    </xf>
    <xf numFmtId="0" fontId="152" fillId="0" borderId="17" xfId="0" applyFont="1" applyBorder="1" applyAlignment="1">
      <alignment horizontal="left" vertical="center" shrinkToFit="1"/>
    </xf>
    <xf numFmtId="0" fontId="152" fillId="0" borderId="10" xfId="0" applyFont="1" applyBorder="1" applyAlignment="1">
      <alignment horizontal="left" vertical="center" wrapText="1"/>
    </xf>
    <xf numFmtId="0" fontId="54" fillId="0" borderId="15" xfId="300" applyFont="1" applyFill="1" applyBorder="1" applyAlignment="1" applyProtection="1">
      <alignment horizontal="left" vertical="center" wrapText="1" shrinkToFit="1"/>
      <protection hidden="1"/>
    </xf>
    <xf numFmtId="0" fontId="54" fillId="0" borderId="16" xfId="300" applyFont="1" applyFill="1" applyBorder="1" applyAlignment="1" applyProtection="1">
      <alignment horizontal="left" vertical="center" wrapText="1" shrinkToFit="1"/>
      <protection hidden="1"/>
    </xf>
    <xf numFmtId="0" fontId="54" fillId="0" borderId="15" xfId="300" applyFont="1" applyFill="1" applyBorder="1" applyAlignment="1" applyProtection="1">
      <alignment horizontal="left" vertical="center" wrapText="1"/>
      <protection hidden="1"/>
    </xf>
    <xf numFmtId="0" fontId="54" fillId="0" borderId="16" xfId="300" applyFont="1" applyFill="1" applyBorder="1" applyAlignment="1" applyProtection="1">
      <alignment horizontal="left" vertical="center" wrapText="1"/>
      <protection hidden="1"/>
    </xf>
    <xf numFmtId="0" fontId="54" fillId="0" borderId="15" xfId="300" applyFont="1" applyFill="1" applyBorder="1" applyAlignment="1" applyProtection="1">
      <alignment vertical="center"/>
      <protection hidden="1"/>
    </xf>
    <xf numFmtId="0" fontId="54" fillId="0" borderId="14" xfId="300" applyFont="1" applyFill="1" applyBorder="1" applyAlignment="1" applyProtection="1">
      <alignment vertical="center"/>
      <protection hidden="1"/>
    </xf>
    <xf numFmtId="0" fontId="54" fillId="0" borderId="16" xfId="300" applyFont="1" applyFill="1" applyBorder="1" applyAlignment="1" applyProtection="1">
      <alignment vertical="center"/>
      <protection hidden="1"/>
    </xf>
    <xf numFmtId="0" fontId="54" fillId="0" borderId="15" xfId="300" applyFont="1" applyFill="1" applyBorder="1" applyAlignment="1" applyProtection="1">
      <alignment vertical="center" wrapText="1"/>
      <protection hidden="1"/>
    </xf>
    <xf numFmtId="0" fontId="54" fillId="0" borderId="14" xfId="300" applyFont="1" applyFill="1" applyBorder="1" applyAlignment="1" applyProtection="1">
      <alignment vertical="center" wrapText="1"/>
      <protection hidden="1"/>
    </xf>
    <xf numFmtId="0" fontId="54" fillId="0" borderId="16" xfId="300" applyFont="1" applyFill="1" applyBorder="1" applyAlignment="1" applyProtection="1">
      <alignment vertical="center" wrapText="1"/>
      <protection hidden="1"/>
    </xf>
    <xf numFmtId="0" fontId="54" fillId="0" borderId="15" xfId="300" applyFont="1" applyFill="1" applyBorder="1" applyAlignment="1" applyProtection="1">
      <alignment vertical="center" shrinkToFit="1"/>
      <protection hidden="1"/>
    </xf>
    <xf numFmtId="0" fontId="54" fillId="0" borderId="14" xfId="300" applyFont="1" applyFill="1" applyBorder="1" applyAlignment="1" applyProtection="1">
      <alignment vertical="center" shrinkToFit="1"/>
      <protection hidden="1"/>
    </xf>
    <xf numFmtId="0" fontId="54" fillId="0" borderId="16" xfId="300" applyFont="1" applyFill="1" applyBorder="1" applyAlignment="1" applyProtection="1">
      <alignment vertical="center" shrinkToFit="1"/>
      <protection hidden="1"/>
    </xf>
    <xf numFmtId="0" fontId="54" fillId="0" borderId="15" xfId="300" applyFont="1" applyFill="1" applyBorder="1" applyAlignment="1" applyProtection="1">
      <alignment horizontal="center" vertical="center" wrapText="1"/>
      <protection hidden="1"/>
    </xf>
    <xf numFmtId="0" fontId="54" fillId="0" borderId="14" xfId="300" applyFont="1" applyFill="1" applyBorder="1" applyAlignment="1" applyProtection="1">
      <alignment horizontal="center" vertical="center" wrapText="1"/>
      <protection hidden="1"/>
    </xf>
    <xf numFmtId="0" fontId="54" fillId="0" borderId="16" xfId="300" applyFont="1" applyFill="1" applyBorder="1" applyAlignment="1" applyProtection="1">
      <alignment horizontal="center" vertical="center" wrapText="1"/>
      <protection hidden="1"/>
    </xf>
    <xf numFmtId="0" fontId="54" fillId="0" borderId="14" xfId="300" applyFont="1" applyFill="1" applyBorder="1" applyAlignment="1" applyProtection="1">
      <alignment horizontal="left" vertical="center" wrapText="1"/>
      <protection hidden="1"/>
    </xf>
    <xf numFmtId="0" fontId="54" fillId="0" borderId="10" xfId="300" applyFont="1" applyFill="1" applyBorder="1" applyAlignment="1" applyProtection="1">
      <alignment vertical="center"/>
      <protection hidden="1"/>
    </xf>
    <xf numFmtId="0" fontId="152" fillId="0" borderId="10" xfId="0" applyFont="1" applyBorder="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5" xfId="0" applyFont="1" applyBorder="1" applyAlignment="1">
      <alignment horizontal="left" vertical="center" wrapText="1" indent="2"/>
    </xf>
    <xf numFmtId="0" fontId="3" fillId="0" borderId="16" xfId="0" applyFont="1" applyBorder="1" applyAlignment="1">
      <alignment horizontal="left" vertical="center" wrapText="1" indent="2"/>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277" applyFont="1" applyBorder="1" applyAlignment="1" applyProtection="1">
      <alignment horizontal="left" vertical="center" wrapText="1"/>
    </xf>
    <xf numFmtId="0" fontId="3" fillId="0" borderId="16" xfId="277" applyFont="1" applyBorder="1" applyAlignment="1" applyProtection="1">
      <alignment horizontal="left" vertical="center" wrapText="1"/>
    </xf>
    <xf numFmtId="0" fontId="3" fillId="0" borderId="11" xfId="277" applyFont="1" applyFill="1" applyBorder="1" applyAlignment="1" applyProtection="1">
      <alignment horizontal="center" vertical="center" wrapText="1"/>
    </xf>
    <xf numFmtId="0" fontId="3" fillId="0" borderId="12" xfId="277" applyFont="1" applyFill="1" applyBorder="1" applyAlignment="1" applyProtection="1">
      <alignment horizontal="center" vertical="center" wrapText="1"/>
    </xf>
    <xf numFmtId="0" fontId="3" fillId="0" borderId="10" xfId="277" applyFont="1" applyBorder="1" applyAlignment="1" applyProtection="1">
      <alignment horizontal="center" vertical="center"/>
    </xf>
    <xf numFmtId="0" fontId="3" fillId="0" borderId="11" xfId="277" applyFont="1" applyBorder="1" applyAlignment="1" applyProtection="1">
      <alignment horizontal="center" vertical="center" wrapText="1"/>
    </xf>
    <xf numFmtId="0" fontId="3" fillId="0" borderId="24" xfId="277" applyFont="1" applyBorder="1" applyAlignment="1" applyProtection="1">
      <alignment horizontal="center" vertical="center" wrapText="1"/>
    </xf>
    <xf numFmtId="0" fontId="3" fillId="0" borderId="12" xfId="277" applyFont="1" applyBorder="1" applyAlignment="1" applyProtection="1">
      <alignment horizontal="center" vertical="center" wrapText="1"/>
    </xf>
    <xf numFmtId="0" fontId="3" fillId="0" borderId="15" xfId="277" applyFont="1" applyFill="1" applyBorder="1" applyAlignment="1" applyProtection="1">
      <alignment horizontal="left" vertical="center" wrapText="1"/>
    </xf>
    <xf numFmtId="0" fontId="3" fillId="0" borderId="16" xfId="277" applyFont="1" applyFill="1" applyBorder="1" applyAlignment="1" applyProtection="1">
      <alignment horizontal="left" vertical="center" wrapText="1"/>
    </xf>
    <xf numFmtId="0" fontId="3" fillId="0" borderId="19" xfId="277" applyFont="1" applyBorder="1" applyAlignment="1" applyProtection="1">
      <alignment horizontal="center" vertical="center"/>
    </xf>
    <xf numFmtId="0" fontId="3" fillId="0" borderId="21" xfId="277" applyFont="1" applyBorder="1" applyAlignment="1" applyProtection="1">
      <alignment horizontal="center" vertical="center"/>
    </xf>
    <xf numFmtId="0" fontId="3" fillId="0" borderId="18" xfId="277" applyFont="1" applyBorder="1" applyAlignment="1" applyProtection="1">
      <alignment horizontal="center" vertical="center"/>
    </xf>
    <xf numFmtId="0" fontId="3" fillId="0" borderId="22" xfId="277" applyFont="1" applyBorder="1" applyAlignment="1" applyProtection="1">
      <alignment horizontal="center" vertical="center"/>
    </xf>
    <xf numFmtId="0" fontId="3" fillId="0" borderId="23" xfId="277" applyFont="1" applyBorder="1" applyAlignment="1" applyProtection="1">
      <alignment horizontal="center" vertical="center"/>
    </xf>
    <xf numFmtId="0" fontId="3" fillId="0" borderId="17" xfId="277" applyFont="1" applyBorder="1" applyAlignment="1" applyProtection="1">
      <alignment horizontal="center" vertical="center"/>
    </xf>
    <xf numFmtId="0" fontId="185" fillId="0" borderId="0" xfId="295" applyFont="1" applyBorder="1" applyAlignment="1" applyProtection="1">
      <alignment horizontal="center" vertical="center"/>
    </xf>
    <xf numFmtId="0" fontId="3" fillId="0" borderId="25" xfId="295" applyFont="1" applyBorder="1" applyAlignment="1" applyProtection="1">
      <alignment horizontal="left" vertical="center"/>
      <protection locked="0"/>
    </xf>
    <xf numFmtId="0" fontId="3" fillId="0" borderId="15" xfId="295" applyFont="1" applyBorder="1" applyAlignment="1" applyProtection="1">
      <alignment horizontal="center" vertical="center"/>
    </xf>
    <xf numFmtId="0" fontId="3" fillId="0" borderId="16" xfId="295" applyFont="1" applyBorder="1" applyAlignment="1" applyProtection="1">
      <alignment horizontal="center" vertical="center"/>
    </xf>
    <xf numFmtId="0" fontId="152" fillId="0" borderId="15" xfId="0" applyFont="1" applyBorder="1" applyAlignment="1">
      <alignment horizontal="left" vertical="center"/>
    </xf>
    <xf numFmtId="0" fontId="152" fillId="0" borderId="14" xfId="0" applyFont="1" applyBorder="1" applyAlignment="1">
      <alignment horizontal="left" vertical="center"/>
    </xf>
    <xf numFmtId="0" fontId="152" fillId="0" borderId="16" xfId="0" applyFont="1" applyBorder="1" applyAlignment="1">
      <alignment horizontal="left" vertical="center"/>
    </xf>
    <xf numFmtId="0" fontId="185" fillId="0" borderId="0" xfId="295" applyFont="1" applyAlignment="1" applyProtection="1">
      <alignment horizontal="center" vertical="center"/>
    </xf>
    <xf numFmtId="0" fontId="152" fillId="0" borderId="15" xfId="0" applyFont="1" applyBorder="1" applyAlignment="1">
      <alignment vertical="center"/>
    </xf>
    <xf numFmtId="0" fontId="152" fillId="0" borderId="14" xfId="0" applyFont="1" applyBorder="1" applyAlignment="1">
      <alignment vertical="center"/>
    </xf>
    <xf numFmtId="0" fontId="152" fillId="0" borderId="16" xfId="0" applyFont="1" applyBorder="1" applyAlignment="1">
      <alignment vertical="center"/>
    </xf>
    <xf numFmtId="0" fontId="152" fillId="0" borderId="19" xfId="0" applyFont="1" applyBorder="1" applyAlignment="1">
      <alignment horizontal="center" vertical="center"/>
    </xf>
    <xf numFmtId="0" fontId="152" fillId="0" borderId="21" xfId="0" applyFont="1" applyBorder="1" applyAlignment="1">
      <alignment horizontal="center" vertical="center"/>
    </xf>
    <xf numFmtId="0" fontId="152" fillId="0" borderId="18" xfId="0" applyFont="1" applyBorder="1" applyAlignment="1">
      <alignment horizontal="center" vertical="center"/>
    </xf>
    <xf numFmtId="0" fontId="152" fillId="0" borderId="22" xfId="0" applyFont="1" applyBorder="1" applyAlignment="1">
      <alignment horizontal="center" vertical="center"/>
    </xf>
    <xf numFmtId="0" fontId="152" fillId="0" borderId="23" xfId="0" applyFont="1" applyBorder="1" applyAlignment="1">
      <alignment horizontal="center" vertical="center"/>
    </xf>
    <xf numFmtId="0" fontId="152" fillId="0" borderId="17" xfId="0" applyFont="1" applyBorder="1" applyAlignment="1">
      <alignment horizontal="center" vertical="center"/>
    </xf>
    <xf numFmtId="0" fontId="152" fillId="0" borderId="10" xfId="0" applyFont="1" applyBorder="1" applyAlignment="1">
      <alignment horizontal="left" vertical="center"/>
    </xf>
    <xf numFmtId="0" fontId="152" fillId="0" borderId="10" xfId="0" applyFont="1" applyBorder="1" applyAlignment="1">
      <alignment horizontal="center" vertical="center" wrapText="1"/>
    </xf>
    <xf numFmtId="0" fontId="152" fillId="0" borderId="25" xfId="0" applyFont="1" applyBorder="1" applyAlignment="1">
      <alignment horizontal="center" vertical="center"/>
    </xf>
    <xf numFmtId="0" fontId="152" fillId="0" borderId="13" xfId="0" applyFont="1" applyBorder="1" applyAlignment="1">
      <alignment horizontal="center" vertical="center"/>
    </xf>
    <xf numFmtId="0" fontId="152" fillId="0" borderId="19" xfId="0" applyFont="1" applyBorder="1" applyAlignment="1">
      <alignment horizontal="center" vertical="center" wrapText="1"/>
    </xf>
    <xf numFmtId="0" fontId="152" fillId="0" borderId="21" xfId="0" applyFont="1" applyBorder="1" applyAlignment="1">
      <alignment horizontal="center" vertical="center" wrapText="1"/>
    </xf>
    <xf numFmtId="0" fontId="152" fillId="0" borderId="18" xfId="0" applyFont="1" applyBorder="1" applyAlignment="1">
      <alignment horizontal="center" vertical="center" wrapText="1"/>
    </xf>
    <xf numFmtId="0" fontId="152" fillId="0" borderId="22" xfId="0" applyFont="1" applyBorder="1" applyAlignment="1">
      <alignment horizontal="center" vertical="center" wrapText="1"/>
    </xf>
    <xf numFmtId="0" fontId="152" fillId="0" borderId="23" xfId="0" applyFont="1" applyBorder="1" applyAlignment="1">
      <alignment horizontal="center" vertical="center" wrapText="1"/>
    </xf>
    <xf numFmtId="0" fontId="152" fillId="0" borderId="17" xfId="0" applyFont="1" applyBorder="1" applyAlignment="1">
      <alignment horizontal="center" vertical="center" wrapText="1"/>
    </xf>
    <xf numFmtId="0" fontId="3" fillId="0" borderId="70" xfId="0" applyFont="1" applyBorder="1" applyAlignment="1" applyProtection="1">
      <alignment horizontal="center" vertical="center" wrapText="1"/>
    </xf>
    <xf numFmtId="0" fontId="3" fillId="0" borderId="61" xfId="0" applyFont="1" applyBorder="1">
      <alignment vertical="center"/>
    </xf>
    <xf numFmtId="0" fontId="3" fillId="0" borderId="74" xfId="0" applyFont="1" applyBorder="1" applyAlignment="1" applyProtection="1">
      <alignment horizontal="center" vertical="center"/>
    </xf>
    <xf numFmtId="0" fontId="3" fillId="0" borderId="10" xfId="0" applyFont="1" applyBorder="1">
      <alignment vertical="center"/>
    </xf>
    <xf numFmtId="0" fontId="3" fillId="0" borderId="74" xfId="320" applyFont="1" applyBorder="1" applyAlignment="1" applyProtection="1">
      <alignment horizontal="center" vertical="center" wrapText="1"/>
    </xf>
    <xf numFmtId="0" fontId="3" fillId="0" borderId="0" xfId="0"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right" vertical="center" wrapText="1"/>
    </xf>
    <xf numFmtId="0" fontId="3" fillId="0" borderId="73" xfId="0" applyFont="1" applyBorder="1" applyAlignment="1" applyProtection="1">
      <alignment horizontal="center" vertical="center" wrapText="1"/>
    </xf>
    <xf numFmtId="0" fontId="3" fillId="0" borderId="63" xfId="0" applyFont="1" applyBorder="1">
      <alignment vertical="center"/>
    </xf>
    <xf numFmtId="0" fontId="3" fillId="0" borderId="66" xfId="0" applyFont="1" applyBorder="1" applyAlignment="1" applyProtection="1">
      <alignment horizontal="left" vertical="center"/>
    </xf>
    <xf numFmtId="0" fontId="3" fillId="0" borderId="66" xfId="0" applyFont="1" applyBorder="1">
      <alignment vertical="center"/>
    </xf>
    <xf numFmtId="0" fontId="3" fillId="0" borderId="10" xfId="0" applyFont="1" applyBorder="1" applyAlignment="1" applyProtection="1">
      <alignment horizontal="center" vertical="center"/>
    </xf>
    <xf numFmtId="0" fontId="53" fillId="0" borderId="74" xfId="0" applyFont="1" applyBorder="1" applyAlignment="1">
      <alignment horizontal="center" vertical="center" wrapText="1"/>
    </xf>
    <xf numFmtId="0" fontId="53" fillId="0" borderId="10" xfId="0" applyFont="1" applyBorder="1" applyAlignment="1">
      <alignment horizontal="center"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52" fillId="0" borderId="15" xfId="0" applyFont="1" applyBorder="1" applyAlignment="1">
      <alignment horizontal="left" vertical="center" wrapText="1"/>
    </xf>
    <xf numFmtId="0" fontId="152" fillId="0" borderId="16" xfId="0" applyFont="1" applyBorder="1" applyAlignment="1">
      <alignment horizontal="left" vertical="center" wrapText="1"/>
    </xf>
    <xf numFmtId="0" fontId="152" fillId="0" borderId="15" xfId="0" applyFont="1" applyBorder="1" applyAlignment="1">
      <alignment horizontal="left" vertical="center" wrapText="1" indent="1"/>
    </xf>
    <xf numFmtId="0" fontId="152" fillId="0" borderId="16" xfId="0" applyFont="1" applyBorder="1" applyAlignment="1">
      <alignment horizontal="left" vertical="center" wrapText="1" indent="1"/>
    </xf>
    <xf numFmtId="0" fontId="152" fillId="0" borderId="15" xfId="0" applyFont="1" applyBorder="1" applyAlignment="1">
      <alignment horizontal="left" vertical="center" wrapText="1" indent="2"/>
    </xf>
    <xf numFmtId="0" fontId="152" fillId="0" borderId="16" xfId="0" applyFont="1" applyBorder="1" applyAlignment="1">
      <alignment horizontal="left" vertical="center" wrapText="1" indent="2"/>
    </xf>
    <xf numFmtId="0" fontId="152" fillId="81" borderId="15" xfId="0" applyFont="1" applyFill="1" applyBorder="1" applyAlignment="1">
      <alignment horizontal="left" vertical="center" wrapText="1" indent="1"/>
    </xf>
    <xf numFmtId="0" fontId="152" fillId="81" borderId="16" xfId="0" applyFont="1" applyFill="1" applyBorder="1" applyAlignment="1">
      <alignment horizontal="left" vertical="center" wrapText="1" indent="1"/>
    </xf>
    <xf numFmtId="0" fontId="3" fillId="0" borderId="15" xfId="326" applyFont="1" applyBorder="1" applyAlignment="1" applyProtection="1">
      <alignment horizontal="left" vertical="center" wrapText="1" indent="1"/>
    </xf>
    <xf numFmtId="0" fontId="3" fillId="0" borderId="16" xfId="326" applyFont="1" applyBorder="1" applyAlignment="1" applyProtection="1">
      <alignment horizontal="left" vertical="center" wrapText="1" indent="1"/>
    </xf>
    <xf numFmtId="0" fontId="3" fillId="0" borderId="15" xfId="326" applyFont="1" applyBorder="1" applyAlignment="1" applyProtection="1">
      <alignment horizontal="left" vertical="center" wrapText="1"/>
    </xf>
    <xf numFmtId="0" fontId="3" fillId="0" borderId="16" xfId="326" applyFont="1" applyBorder="1" applyAlignment="1" applyProtection="1">
      <alignment horizontal="left" vertical="center" wrapText="1"/>
    </xf>
    <xf numFmtId="0" fontId="152" fillId="81" borderId="15" xfId="0" applyFont="1" applyFill="1" applyBorder="1" applyAlignment="1">
      <alignment horizontal="left" vertical="center" wrapText="1"/>
    </xf>
    <xf numFmtId="0" fontId="152" fillId="81" borderId="16" xfId="0" applyFont="1" applyFill="1" applyBorder="1" applyAlignment="1">
      <alignment horizontal="left" vertical="center" wrapText="1"/>
    </xf>
    <xf numFmtId="0" fontId="52" fillId="0" borderId="0" xfId="326" applyFont="1" applyAlignment="1" applyProtection="1">
      <alignment horizontal="left" vertical="center"/>
    </xf>
    <xf numFmtId="0" fontId="185" fillId="0" borderId="0" xfId="326" applyFont="1" applyAlignment="1" applyProtection="1">
      <alignment horizontal="center" vertical="center"/>
    </xf>
    <xf numFmtId="0" fontId="3" fillId="0" borderId="15" xfId="326" applyFont="1" applyBorder="1" applyAlignment="1" applyProtection="1">
      <alignment horizontal="center" vertical="center"/>
    </xf>
    <xf numFmtId="0" fontId="3" fillId="0" borderId="16" xfId="326" applyFont="1" applyBorder="1" applyAlignment="1" applyProtection="1">
      <alignment horizontal="center" vertical="center"/>
    </xf>
    <xf numFmtId="0" fontId="52" fillId="0" borderId="0" xfId="326" applyFont="1" applyFill="1" applyBorder="1" applyAlignment="1" applyProtection="1">
      <alignment horizontal="left" vertical="center"/>
    </xf>
    <xf numFmtId="0" fontId="185" fillId="0" borderId="0" xfId="326" applyFont="1" applyFill="1" applyBorder="1" applyAlignment="1" applyProtection="1">
      <alignment horizontal="center" vertical="center"/>
    </xf>
    <xf numFmtId="0" fontId="152" fillId="0" borderId="11" xfId="0" applyFont="1" applyBorder="1" applyAlignment="1">
      <alignment horizontal="center" vertical="center" wrapText="1"/>
    </xf>
    <xf numFmtId="0" fontId="152" fillId="0" borderId="12" xfId="0" applyFont="1" applyBorder="1" applyAlignment="1">
      <alignment horizontal="center" vertical="center" wrapText="1"/>
    </xf>
    <xf numFmtId="0" fontId="3" fillId="0" borderId="15" xfId="326" applyFont="1" applyFill="1" applyBorder="1" applyAlignment="1" applyProtection="1">
      <alignment horizontal="left" vertical="center" wrapText="1"/>
    </xf>
    <xf numFmtId="0" fontId="3" fillId="0" borderId="14" xfId="326" applyFont="1" applyFill="1" applyBorder="1" applyAlignment="1" applyProtection="1">
      <alignment horizontal="left" vertical="center" wrapText="1"/>
    </xf>
    <xf numFmtId="0" fontId="3" fillId="0" borderId="16" xfId="326" applyFont="1" applyFill="1" applyBorder="1" applyAlignment="1" applyProtection="1">
      <alignment horizontal="left" vertical="center" wrapText="1"/>
    </xf>
    <xf numFmtId="0" fontId="3" fillId="0" borderId="10" xfId="326" applyFont="1" applyFill="1" applyBorder="1" applyAlignment="1" applyProtection="1">
      <alignment horizontal="left" vertical="center" wrapText="1"/>
    </xf>
    <xf numFmtId="0" fontId="52" fillId="0" borderId="0" xfId="0" applyFont="1" applyAlignment="1">
      <alignment horizontal="left" vertical="center"/>
    </xf>
    <xf numFmtId="0" fontId="157" fillId="81" borderId="10" xfId="0" applyFont="1" applyFill="1" applyBorder="1" applyAlignment="1">
      <alignment horizontal="center" vertical="center"/>
    </xf>
    <xf numFmtId="0" fontId="152" fillId="81" borderId="51" xfId="0" applyFont="1" applyFill="1" applyBorder="1" applyAlignment="1">
      <alignment horizontal="left" vertical="center" wrapText="1"/>
    </xf>
    <xf numFmtId="0" fontId="53" fillId="81" borderId="15" xfId="0" applyFont="1" applyFill="1" applyBorder="1" applyAlignment="1">
      <alignment horizontal="left" vertical="center" wrapText="1"/>
    </xf>
    <xf numFmtId="0" fontId="53" fillId="81" borderId="14" xfId="0" applyFont="1" applyFill="1" applyBorder="1" applyAlignment="1">
      <alignment horizontal="left" vertical="center" wrapText="1"/>
    </xf>
    <xf numFmtId="0" fontId="53" fillId="81" borderId="16" xfId="0" applyFont="1" applyFill="1" applyBorder="1" applyAlignment="1">
      <alignment horizontal="left" vertical="center" wrapText="1"/>
    </xf>
    <xf numFmtId="0" fontId="152" fillId="81" borderId="14" xfId="0" applyFont="1" applyFill="1" applyBorder="1" applyAlignment="1">
      <alignment horizontal="left" vertical="center" wrapText="1" indent="1"/>
    </xf>
    <xf numFmtId="0" fontId="152" fillId="0" borderId="14" xfId="0" applyFont="1" applyBorder="1" applyAlignment="1">
      <alignment horizontal="left" vertical="center" wrapText="1" indent="2"/>
    </xf>
    <xf numFmtId="0" fontId="152" fillId="0" borderId="14" xfId="0" applyFont="1" applyBorder="1" applyAlignment="1">
      <alignment horizontal="left" vertical="center" wrapText="1" indent="1"/>
    </xf>
    <xf numFmtId="0" fontId="152" fillId="81" borderId="15" xfId="0" applyFont="1" applyFill="1" applyBorder="1" applyAlignment="1">
      <alignment horizontal="left" vertical="center" wrapText="1" indent="2"/>
    </xf>
    <xf numFmtId="0" fontId="152" fillId="81" borderId="14" xfId="0" applyFont="1" applyFill="1" applyBorder="1" applyAlignment="1">
      <alignment horizontal="left" vertical="center" wrapText="1" indent="2"/>
    </xf>
    <xf numFmtId="0" fontId="152" fillId="81" borderId="16" xfId="0" applyFont="1" applyFill="1" applyBorder="1" applyAlignment="1">
      <alignment horizontal="left" vertical="center" wrapText="1" indent="2"/>
    </xf>
    <xf numFmtId="0" fontId="152" fillId="81" borderId="15" xfId="0" applyFont="1" applyFill="1" applyBorder="1" applyAlignment="1">
      <alignment horizontal="left" vertical="center" wrapText="1" indent="3"/>
    </xf>
    <xf numFmtId="0" fontId="152" fillId="81" borderId="51" xfId="0" applyFont="1" applyFill="1" applyBorder="1" applyAlignment="1">
      <alignment horizontal="left" vertical="center" wrapText="1" indent="3"/>
    </xf>
    <xf numFmtId="0" fontId="152" fillId="81" borderId="16" xfId="0" applyFont="1" applyFill="1" applyBorder="1" applyAlignment="1">
      <alignment horizontal="left" vertical="center" wrapText="1" indent="3"/>
    </xf>
    <xf numFmtId="0" fontId="152" fillId="81" borderId="14" xfId="0" applyFont="1" applyFill="1" applyBorder="1" applyAlignment="1">
      <alignment horizontal="left" vertical="center" wrapText="1"/>
    </xf>
    <xf numFmtId="0" fontId="152" fillId="81" borderId="51" xfId="0" applyFont="1" applyFill="1" applyBorder="1" applyAlignment="1">
      <alignment horizontal="left" vertical="center" wrapText="1" indent="2"/>
    </xf>
    <xf numFmtId="0" fontId="152" fillId="0" borderId="51" xfId="0" applyFont="1" applyBorder="1" applyAlignment="1">
      <alignment horizontal="left" vertical="center"/>
    </xf>
    <xf numFmtId="0" fontId="152" fillId="0" borderId="19" xfId="0" applyFont="1" applyBorder="1" applyAlignment="1">
      <alignment horizontal="left" vertical="center" wrapText="1" indent="1"/>
    </xf>
    <xf numFmtId="0" fontId="152" fillId="0" borderId="52" xfId="0" applyFont="1" applyBorder="1" applyAlignment="1">
      <alignment horizontal="left" vertical="center" wrapText="1" indent="1"/>
    </xf>
    <xf numFmtId="0" fontId="152" fillId="0" borderId="18" xfId="0" applyFont="1" applyBorder="1" applyAlignment="1">
      <alignment horizontal="left" vertical="center" wrapText="1" indent="1"/>
    </xf>
    <xf numFmtId="0" fontId="152" fillId="0" borderId="0" xfId="0" applyFont="1" applyBorder="1" applyAlignment="1">
      <alignment horizontal="left" vertical="center" wrapText="1" indent="1"/>
    </xf>
    <xf numFmtId="0" fontId="152" fillId="0" borderId="23" xfId="0" applyFont="1" applyBorder="1" applyAlignment="1">
      <alignment horizontal="left" vertical="center" wrapText="1" indent="1"/>
    </xf>
    <xf numFmtId="0" fontId="152" fillId="0" borderId="13" xfId="0" applyFont="1" applyBorder="1" applyAlignment="1">
      <alignment horizontal="left" vertical="center" wrapText="1" indent="1"/>
    </xf>
    <xf numFmtId="0" fontId="158" fillId="0" borderId="10" xfId="0" applyFont="1" applyBorder="1" applyAlignment="1">
      <alignment horizontal="left" vertical="center" wrapText="1"/>
    </xf>
    <xf numFmtId="0" fontId="53" fillId="0" borderId="15" xfId="0" applyFont="1" applyBorder="1" applyAlignment="1">
      <alignment horizontal="left" vertical="center" wrapText="1" indent="1"/>
    </xf>
    <xf numFmtId="0" fontId="53" fillId="0" borderId="16" xfId="0" applyFont="1" applyBorder="1" applyAlignment="1">
      <alignment horizontal="left" vertical="center" wrapText="1" indent="1"/>
    </xf>
    <xf numFmtId="0" fontId="53" fillId="0" borderId="10" xfId="0" applyFont="1" applyBorder="1" applyAlignment="1">
      <alignment horizontal="left" vertical="center" wrapText="1"/>
    </xf>
    <xf numFmtId="0" fontId="53" fillId="0" borderId="10" xfId="0" applyFont="1" applyBorder="1" applyAlignment="1">
      <alignment horizontal="left" vertical="center" wrapText="1" indent="1"/>
    </xf>
    <xf numFmtId="0" fontId="52" fillId="0" borderId="0" xfId="327" applyFont="1" applyFill="1" applyAlignment="1" applyProtection="1">
      <alignment vertical="center"/>
    </xf>
    <xf numFmtId="0" fontId="185" fillId="0" borderId="0" xfId="327" applyFont="1" applyFill="1" applyAlignment="1" applyProtection="1">
      <alignment horizontal="center" vertical="center"/>
    </xf>
    <xf numFmtId="0" fontId="185" fillId="0" borderId="0" xfId="324" applyFont="1" applyBorder="1" applyAlignment="1" applyProtection="1">
      <alignment horizontal="center" vertical="center"/>
    </xf>
    <xf numFmtId="0" fontId="158" fillId="0" borderId="15" xfId="0" applyFont="1" applyBorder="1" applyAlignment="1">
      <alignment horizontal="center" vertical="center"/>
    </xf>
    <xf numFmtId="0" fontId="158" fillId="0" borderId="51" xfId="0" applyFont="1" applyBorder="1" applyAlignment="1">
      <alignment horizontal="center" vertical="center"/>
    </xf>
    <xf numFmtId="0" fontId="158" fillId="0" borderId="16" xfId="0" applyFont="1" applyBorder="1" applyAlignment="1">
      <alignment horizontal="center" vertical="center"/>
    </xf>
    <xf numFmtId="0" fontId="152" fillId="0" borderId="10" xfId="0" applyFont="1" applyBorder="1" applyAlignment="1">
      <alignment horizontal="left" vertical="center" indent="2"/>
    </xf>
    <xf numFmtId="0" fontId="152" fillId="0" borderId="10" xfId="0" applyFont="1" applyBorder="1" applyAlignment="1">
      <alignment horizontal="left" vertical="center" indent="5"/>
    </xf>
    <xf numFmtId="0" fontId="152" fillId="0" borderId="10" xfId="0" applyFont="1" applyBorder="1" applyAlignment="1">
      <alignment horizontal="left" vertical="center" wrapText="1" indent="4"/>
    </xf>
    <xf numFmtId="0" fontId="152" fillId="0" borderId="10" xfId="0" applyFont="1" applyBorder="1" applyAlignment="1">
      <alignment horizontal="left" vertical="center" wrapText="1" indent="2"/>
    </xf>
    <xf numFmtId="0" fontId="158" fillId="0" borderId="10" xfId="0" applyFont="1" applyBorder="1" applyAlignment="1">
      <alignment horizontal="center" vertical="center" wrapText="1"/>
    </xf>
    <xf numFmtId="0" fontId="152" fillId="0" borderId="15" xfId="0" applyFont="1" applyBorder="1" applyAlignment="1">
      <alignment horizontal="center" vertical="center"/>
    </xf>
    <xf numFmtId="0" fontId="152" fillId="0" borderId="16" xfId="0" applyFont="1" applyBorder="1" applyAlignment="1">
      <alignment horizontal="center" vertical="center"/>
    </xf>
    <xf numFmtId="0" fontId="159" fillId="0" borderId="10" xfId="0" applyFont="1" applyBorder="1" applyAlignment="1">
      <alignment horizontal="center" vertical="center"/>
    </xf>
    <xf numFmtId="0" fontId="3" fillId="0" borderId="10" xfId="326" applyFont="1" applyBorder="1" applyAlignment="1" applyProtection="1">
      <alignment horizontal="left" vertical="center"/>
    </xf>
    <xf numFmtId="0" fontId="3" fillId="0" borderId="10" xfId="320" applyFont="1" applyFill="1" applyBorder="1" applyAlignment="1" applyProtection="1">
      <alignment horizontal="left" vertical="center"/>
      <protection locked="0"/>
    </xf>
    <xf numFmtId="0" fontId="3" fillId="0" borderId="11" xfId="320" applyFont="1" applyBorder="1" applyAlignment="1" applyProtection="1">
      <alignment horizontal="center" vertical="center" wrapText="1"/>
    </xf>
    <xf numFmtId="0" fontId="3" fillId="0" borderId="24" xfId="320" applyFont="1" applyBorder="1" applyAlignment="1" applyProtection="1">
      <alignment horizontal="center" vertical="center" wrapText="1"/>
    </xf>
    <xf numFmtId="0" fontId="3" fillId="0" borderId="12" xfId="320" applyFont="1" applyBorder="1" applyAlignment="1" applyProtection="1">
      <alignment horizontal="center" vertical="center" wrapText="1"/>
    </xf>
    <xf numFmtId="0" fontId="3" fillId="0" borderId="10" xfId="320" applyFont="1" applyBorder="1" applyAlignment="1" applyProtection="1">
      <alignment horizontal="center" vertical="center"/>
    </xf>
    <xf numFmtId="0" fontId="3" fillId="0" borderId="10" xfId="320" applyFont="1" applyBorder="1" applyAlignment="1" applyProtection="1">
      <alignment horizontal="center" vertical="center" wrapText="1"/>
    </xf>
    <xf numFmtId="0" fontId="185" fillId="0" borderId="0" xfId="320" applyFont="1" applyAlignment="1" applyProtection="1">
      <alignment horizontal="center" vertical="center"/>
    </xf>
    <xf numFmtId="0" fontId="3" fillId="0" borderId="10" xfId="320" applyFont="1" applyFill="1" applyBorder="1" applyAlignment="1" applyProtection="1">
      <alignment horizontal="center" vertical="center" wrapText="1"/>
    </xf>
    <xf numFmtId="0" fontId="3" fillId="0" borderId="10" xfId="320" applyFont="1" applyFill="1" applyBorder="1" applyAlignment="1" applyProtection="1">
      <alignment vertical="center"/>
    </xf>
    <xf numFmtId="0" fontId="3" fillId="0" borderId="10" xfId="320" applyFont="1" applyFill="1" applyBorder="1" applyAlignment="1" applyProtection="1">
      <alignment horizontal="center" vertical="center"/>
    </xf>
    <xf numFmtId="0" fontId="3" fillId="0" borderId="10" xfId="320" applyFont="1" applyFill="1" applyBorder="1" applyAlignment="1" applyProtection="1">
      <alignment horizontal="left" vertical="center"/>
    </xf>
    <xf numFmtId="0" fontId="185" fillId="0" borderId="0" xfId="327" applyFont="1" applyFill="1" applyBorder="1" applyAlignment="1" applyProtection="1">
      <alignment horizontal="center" vertical="center" wrapText="1"/>
    </xf>
    <xf numFmtId="43" fontId="7" fillId="80" borderId="15" xfId="323" applyNumberFormat="1" applyFont="1" applyFill="1" applyBorder="1" applyAlignment="1" applyProtection="1">
      <alignment horizontal="center" vertical="center" wrapText="1"/>
    </xf>
    <xf numFmtId="43" fontId="7" fillId="80" borderId="16" xfId="323" applyNumberFormat="1" applyFont="1" applyFill="1" applyBorder="1" applyAlignment="1" applyProtection="1">
      <alignment horizontal="center" vertical="center" wrapText="1"/>
    </xf>
    <xf numFmtId="0" fontId="7" fillId="80" borderId="15" xfId="323" applyFont="1" applyFill="1" applyBorder="1" applyAlignment="1" applyProtection="1">
      <alignment horizontal="center" vertical="center" wrapText="1"/>
    </xf>
    <xf numFmtId="0" fontId="7" fillId="80" borderId="16" xfId="323" applyFont="1" applyFill="1" applyBorder="1" applyAlignment="1" applyProtection="1">
      <alignment horizontal="center" vertical="center" wrapText="1"/>
    </xf>
    <xf numFmtId="0" fontId="7" fillId="0" borderId="11" xfId="323" applyFont="1" applyFill="1" applyBorder="1" applyAlignment="1" applyProtection="1">
      <alignment horizontal="center" vertical="center" wrapText="1"/>
    </xf>
    <xf numFmtId="0" fontId="7" fillId="0" borderId="12" xfId="323" applyFont="1" applyFill="1" applyBorder="1" applyAlignment="1" applyProtection="1">
      <alignment horizontal="center" vertical="center" wrapText="1"/>
    </xf>
    <xf numFmtId="0" fontId="7" fillId="0" borderId="15" xfId="323" applyFont="1" applyFill="1" applyBorder="1" applyAlignment="1" applyProtection="1">
      <alignment horizontal="center" vertical="center" wrapText="1"/>
    </xf>
    <xf numFmtId="0" fontId="7" fillId="0" borderId="14" xfId="323" applyFont="1" applyFill="1" applyBorder="1" applyAlignment="1" applyProtection="1">
      <alignment horizontal="center" vertical="center" wrapText="1"/>
    </xf>
    <xf numFmtId="0" fontId="7" fillId="0" borderId="16" xfId="323" applyFont="1" applyFill="1" applyBorder="1" applyAlignment="1" applyProtection="1">
      <alignment horizontal="center" vertical="center" wrapText="1"/>
    </xf>
    <xf numFmtId="0" fontId="185" fillId="0" borderId="0" xfId="323" applyFont="1" applyFill="1" applyBorder="1" applyAlignment="1" applyProtection="1">
      <alignment horizontal="center" vertical="center" wrapText="1"/>
    </xf>
    <xf numFmtId="0" fontId="7" fillId="0" borderId="10" xfId="323" applyFont="1" applyFill="1" applyBorder="1" applyAlignment="1" applyProtection="1">
      <alignment horizontal="center" vertical="center" wrapText="1"/>
    </xf>
    <xf numFmtId="0" fontId="7" fillId="0" borderId="19" xfId="323" applyFont="1" applyFill="1" applyBorder="1" applyAlignment="1" applyProtection="1">
      <alignment horizontal="center" vertical="center" wrapText="1"/>
    </xf>
    <xf numFmtId="0" fontId="7" fillId="0" borderId="21" xfId="323" applyFont="1" applyFill="1" applyBorder="1" applyAlignment="1" applyProtection="1">
      <alignment horizontal="center" vertical="center" wrapText="1"/>
    </xf>
    <xf numFmtId="0" fontId="7" fillId="0" borderId="23" xfId="323" applyFont="1" applyFill="1" applyBorder="1" applyAlignment="1" applyProtection="1">
      <alignment horizontal="center" vertical="center" wrapText="1"/>
    </xf>
    <xf numFmtId="0" fontId="7" fillId="0" borderId="17" xfId="323" applyFont="1" applyFill="1" applyBorder="1" applyAlignment="1" applyProtection="1">
      <alignment horizontal="center" vertical="center" wrapText="1"/>
    </xf>
    <xf numFmtId="43" fontId="7" fillId="80" borderId="15" xfId="323" applyNumberFormat="1" applyFont="1" applyFill="1" applyBorder="1" applyAlignment="1" applyProtection="1">
      <alignment horizontal="center" vertical="center"/>
    </xf>
    <xf numFmtId="43" fontId="7" fillId="80" borderId="16" xfId="323" applyNumberFormat="1" applyFont="1" applyFill="1" applyBorder="1" applyAlignment="1" applyProtection="1">
      <alignment horizontal="center" vertical="center"/>
    </xf>
    <xf numFmtId="0" fontId="7" fillId="80" borderId="15" xfId="323" applyFont="1" applyFill="1" applyBorder="1" applyAlignment="1" applyProtection="1">
      <alignment horizontal="center" vertical="center"/>
    </xf>
    <xf numFmtId="0" fontId="7" fillId="80" borderId="16" xfId="323" applyFont="1" applyFill="1" applyBorder="1" applyAlignment="1" applyProtection="1">
      <alignment horizontal="center" vertical="center"/>
    </xf>
    <xf numFmtId="0" fontId="185" fillId="0" borderId="0" xfId="323" applyFont="1" applyFill="1" applyBorder="1" applyAlignment="1" applyProtection="1">
      <alignment horizontal="center" vertical="center"/>
    </xf>
    <xf numFmtId="0" fontId="7" fillId="0" borderId="0" xfId="323" applyFont="1" applyFill="1" applyBorder="1" applyAlignment="1" applyProtection="1">
      <alignment horizontal="center" vertical="center" wrapText="1"/>
      <protection locked="0"/>
    </xf>
    <xf numFmtId="0" fontId="7" fillId="0" borderId="24" xfId="323" applyFont="1" applyFill="1" applyBorder="1" applyAlignment="1" applyProtection="1">
      <alignment horizontal="center" vertical="center" wrapText="1"/>
    </xf>
    <xf numFmtId="0" fontId="7" fillId="0" borderId="10" xfId="323" applyFont="1" applyFill="1" applyBorder="1" applyAlignment="1" applyProtection="1">
      <alignment horizontal="center" vertical="center"/>
    </xf>
    <xf numFmtId="0" fontId="3" fillId="0" borderId="15" xfId="323" applyFont="1" applyFill="1" applyBorder="1" applyAlignment="1" applyProtection="1">
      <alignment horizontal="left" vertical="center" wrapText="1"/>
    </xf>
    <xf numFmtId="0" fontId="3" fillId="0" borderId="16" xfId="323" applyFont="1" applyFill="1" applyBorder="1" applyAlignment="1" applyProtection="1">
      <alignment horizontal="left" vertical="center" wrapText="1"/>
    </xf>
    <xf numFmtId="0" fontId="3" fillId="0" borderId="15" xfId="323" applyFont="1" applyFill="1" applyBorder="1" applyAlignment="1" applyProtection="1">
      <alignment horizontal="center" vertical="center" wrapText="1"/>
    </xf>
    <xf numFmtId="0" fontId="3" fillId="0" borderId="16" xfId="323" applyFont="1" applyFill="1" applyBorder="1" applyAlignment="1" applyProtection="1">
      <alignment horizontal="center" vertical="center" wrapText="1"/>
    </xf>
    <xf numFmtId="0" fontId="185" fillId="0" borderId="0" xfId="323" applyFont="1" applyFill="1" applyAlignment="1" applyProtection="1">
      <alignment horizontal="center" vertical="center"/>
    </xf>
    <xf numFmtId="0" fontId="3" fillId="0" borderId="13" xfId="0" applyFont="1" applyBorder="1" applyAlignment="1" applyProtection="1">
      <alignment horizontal="left" vertical="center" wrapText="1"/>
    </xf>
    <xf numFmtId="0" fontId="152" fillId="0" borderId="0" xfId="0" applyFont="1" applyAlignment="1">
      <alignment horizontal="left" vertical="center"/>
    </xf>
    <xf numFmtId="0" fontId="152" fillId="0" borderId="0" xfId="0" applyFont="1" applyAlignment="1">
      <alignment horizontal="center" vertical="center"/>
    </xf>
    <xf numFmtId="0" fontId="161" fillId="0" borderId="0" xfId="0" applyFont="1" applyAlignment="1">
      <alignment horizontal="left" vertical="center"/>
    </xf>
    <xf numFmtId="0" fontId="4" fillId="0" borderId="0" xfId="276" applyFont="1" applyFill="1" applyBorder="1" applyAlignment="1" applyProtection="1">
      <alignment horizontal="center" vertical="center" wrapText="1"/>
    </xf>
    <xf numFmtId="0" fontId="152" fillId="0" borderId="0" xfId="0" applyFont="1" applyBorder="1" applyAlignment="1">
      <alignment horizontal="left" vertical="center"/>
    </xf>
    <xf numFmtId="0" fontId="152" fillId="0" borderId="13" xfId="0" applyFont="1" applyBorder="1" applyAlignment="1">
      <alignment horizontal="right" vertical="center"/>
    </xf>
    <xf numFmtId="0" fontId="152" fillId="0" borderId="10" xfId="0" applyFont="1" applyBorder="1" applyAlignment="1">
      <alignment horizontal="right" vertical="center" wrapText="1"/>
    </xf>
    <xf numFmtId="0" fontId="152" fillId="0" borderId="15" xfId="0" applyFont="1" applyBorder="1" applyAlignment="1">
      <alignment horizontal="center" vertical="center" textRotation="255" wrapText="1"/>
    </xf>
    <xf numFmtId="0" fontId="152" fillId="0" borderId="10" xfId="0" applyFont="1" applyBorder="1" applyAlignment="1">
      <alignment horizontal="center" vertical="center" textRotation="255" wrapText="1"/>
    </xf>
    <xf numFmtId="0" fontId="152" fillId="0" borderId="16" xfId="0" applyFont="1" applyBorder="1" applyAlignment="1">
      <alignment horizontal="center" vertical="center" wrapText="1"/>
    </xf>
    <xf numFmtId="0" fontId="152" fillId="0" borderId="11" xfId="0" applyFont="1" applyBorder="1" applyAlignment="1">
      <alignment horizontal="right" vertical="center" wrapText="1"/>
    </xf>
  </cellXfs>
  <cellStyles count="4086">
    <cellStyle name="_x0007_" xfId="482"/>
    <cellStyle name="_x000a_mouse.drv=lm" xfId="1165"/>
    <cellStyle name="??" xfId="566"/>
    <cellStyle name="?? [0]" xfId="567"/>
    <cellStyle name="??_0N-HANDLING " xfId="568"/>
    <cellStyle name="@_text" xfId="569"/>
    <cellStyle name="_1-1中种本部-07会计报表" xfId="570"/>
    <cellStyle name="_2008年度决算审计时间安排-张洪湖" xfId="571"/>
    <cellStyle name="_2流动资产底稿05(福州中免完整）" xfId="572"/>
    <cellStyle name="_5负债类底稿06-0" xfId="573"/>
    <cellStyle name="_6权益类底稿06" xfId="574"/>
    <cellStyle name="_ET_STYLE_NoName_00_" xfId="1"/>
    <cellStyle name="_PBC-assets1" xfId="575"/>
    <cellStyle name="_报表" xfId="576"/>
    <cellStyle name="_翻译导游-新准则报表转换" xfId="577"/>
    <cellStyle name="_副本PBC-liab &amp; equity-II" xfId="578"/>
    <cellStyle name="_广东负债类底稿06" xfId="579"/>
    <cellStyle name="_国旅日本公司" xfId="580"/>
    <cellStyle name="_国企报表-国资委" xfId="581"/>
    <cellStyle name="_河南省中国国际旅行社有限责任公司" xfId="582"/>
    <cellStyle name="_审计改制用表格-流动资产" xfId="583"/>
    <cellStyle name="_新准则财务报表-一般企业" xfId="584"/>
    <cellStyle name="{Comma [0]}" xfId="585"/>
    <cellStyle name="{Comma}" xfId="586"/>
    <cellStyle name="{Date}" xfId="587"/>
    <cellStyle name="{Month}" xfId="588"/>
    <cellStyle name="{Percent}" xfId="589"/>
    <cellStyle name="{Thousand [0]}" xfId="590"/>
    <cellStyle name="{Thousand}" xfId="591"/>
    <cellStyle name="{Z'0000(1 dec)}" xfId="592"/>
    <cellStyle name="{Z'0000(4 dec)}" xfId="593"/>
    <cellStyle name="0%" xfId="845"/>
    <cellStyle name="0% 2" xfId="846"/>
    <cellStyle name="0,0_x000d__x000a_NA_x000d__x000a_" xfId="483"/>
    <cellStyle name="0,0_x000d__x000a_NA_x000d__x000a_ 2" xfId="484"/>
    <cellStyle name="0,0_x000d__x000a_NA_x000d__x000a_ 2 2" xfId="485"/>
    <cellStyle name="0,0_x000d__x000a_NA_x000d__x000a_ 3" xfId="847"/>
    <cellStyle name="0,0_x000d__x000a_NA_x000d__x000a__1-1中种本部-07会计报表" xfId="594"/>
    <cellStyle name="0,0_x005f_x000d__x005f_x000a_NA_x005f_x000d__x005f_x000a_" xfId="3864"/>
    <cellStyle name="0.0%" xfId="848"/>
    <cellStyle name="0.00%" xfId="849"/>
    <cellStyle name="00" xfId="850"/>
    <cellStyle name="00 2" xfId="851"/>
    <cellStyle name="00 3" xfId="852"/>
    <cellStyle name="20% - 强调文字颜色 1 2" xfId="2"/>
    <cellStyle name="20% - 强调文字颜色 1 2 2" xfId="3"/>
    <cellStyle name="20% - 强调文字颜色 1 2 2 2" xfId="4"/>
    <cellStyle name="20% - 强调文字颜色 1 2 2 2 2" xfId="1669"/>
    <cellStyle name="20% - 强调文字颜色 1 2 2 2 2 2" xfId="3646"/>
    <cellStyle name="20% - 强调文字颜色 1 2 2 2 3" xfId="1670"/>
    <cellStyle name="20% - 强调文字颜色 1 2 2 3" xfId="1108"/>
    <cellStyle name="20% - 强调文字颜色 1 2 2 3 2" xfId="1662"/>
    <cellStyle name="20% - 强调文字颜色 1 2 2 3 3" xfId="1659"/>
    <cellStyle name="20% - 强调文字颜色 1 2 2 4" xfId="1664"/>
    <cellStyle name="20% - 强调文字颜色 1 2 2 4 2" xfId="1584"/>
    <cellStyle name="20% - 强调文字颜色 1 2 2 5" xfId="1667"/>
    <cellStyle name="20% - 强调文字颜色 1 2 2 5 2" xfId="1671"/>
    <cellStyle name="20% - 强调文字颜色 1 2 2 6" xfId="1583"/>
    <cellStyle name="20% - 强调文字颜色 1 2 2 6 2" xfId="1672"/>
    <cellStyle name="20% - 强调文字颜色 1 2 2 7" xfId="1673"/>
    <cellStyle name="20% - 强调文字颜色 1 2 2 8" xfId="1661"/>
    <cellStyle name="20% - 强调文字颜色 1 2 3" xfId="5"/>
    <cellStyle name="20% - 强调文字颜色 1 2 3 2" xfId="1676"/>
    <cellStyle name="20% - 强调文字颜色 1 2 3 2 2" xfId="3647"/>
    <cellStyle name="20% - 强调文字颜色 1 2 3 3" xfId="1677"/>
    <cellStyle name="20% - 强调文字颜色 1 2 4" xfId="486"/>
    <cellStyle name="20% - 强调文字颜色 1 2 4 2" xfId="1348"/>
    <cellStyle name="20% - 强调文字颜色 1 2 5" xfId="1679"/>
    <cellStyle name="20% - 强调文字颜色 1 2_汇算清缴底稿" xfId="6"/>
    <cellStyle name="20% - 强调文字颜色 1 3" xfId="1309"/>
    <cellStyle name="20% - 强调文字颜色 1 3 2" xfId="1684"/>
    <cellStyle name="20% - 强调文字颜色 1 3 2 2" xfId="1685"/>
    <cellStyle name="20% - 强调文字颜色 1 3 2 2 2" xfId="1686"/>
    <cellStyle name="20% - 强调文字颜色 1 3 2 3" xfId="1688"/>
    <cellStyle name="20% - 强调文字颜色 1 3 2 3 2" xfId="1689"/>
    <cellStyle name="20% - 强调文字颜色 1 3 2 4" xfId="1691"/>
    <cellStyle name="20% - 强调文字颜色 1 3 2 4 2" xfId="1692"/>
    <cellStyle name="20% - 强调文字颜色 1 3 2 5" xfId="1693"/>
    <cellStyle name="20% - 强调文字颜色 1 3 2 5 2" xfId="1694"/>
    <cellStyle name="20% - 强调文字颜色 1 3 2 6" xfId="1695"/>
    <cellStyle name="20% - 强调文字颜色 1 3 2 6 2" xfId="1696"/>
    <cellStyle name="20% - 强调文字颜色 1 3 2 7" xfId="1697"/>
    <cellStyle name="20% - 强调文字颜色 1 3 2 8" xfId="3648"/>
    <cellStyle name="20% - 强调文字颜色 1 3 3" xfId="1698"/>
    <cellStyle name="20% - 强调文字颜色 1 3 3 2" xfId="1700"/>
    <cellStyle name="20% - 强调文字颜色 1 3 4" xfId="1701"/>
    <cellStyle name="20% - 强调文字颜色 1 3 4 2" xfId="1704"/>
    <cellStyle name="20% - 强调文字颜色 1 3 5" xfId="3497"/>
    <cellStyle name="20% - 强调文字颜色 1 4" xfId="1350"/>
    <cellStyle name="20% - 强调文字颜色 1 4 2" xfId="1708"/>
    <cellStyle name="20% - 强调文字颜色 1 4 2 2" xfId="1710"/>
    <cellStyle name="20% - 强调文字颜色 1 4 3" xfId="1617"/>
    <cellStyle name="20% - 强调文字颜色 1 4 3 2" xfId="1712"/>
    <cellStyle name="20% - 强调文字颜色 1 4 4" xfId="1715"/>
    <cellStyle name="20% - 强调文字颜色 1 4 4 2" xfId="1638"/>
    <cellStyle name="20% - 强调文字颜色 1 4 5" xfId="1717"/>
    <cellStyle name="20% - 强调文字颜色 1 4 5 2" xfId="1720"/>
    <cellStyle name="20% - 强调文字颜色 1 4 6" xfId="1724"/>
    <cellStyle name="20% - 强调文字颜色 1 4 6 2" xfId="1727"/>
    <cellStyle name="20% - 强调文字颜色 1 4 7" xfId="1730"/>
    <cellStyle name="20% - 强调文字颜色 1 5" xfId="1435"/>
    <cellStyle name="20% - 强调文字颜色 1 5 2" xfId="1732"/>
    <cellStyle name="20% - 强调文字颜色 2 2" xfId="7"/>
    <cellStyle name="20% - 强调文字颜色 2 2 2" xfId="8"/>
    <cellStyle name="20% - 强调文字颜色 2 2 2 2" xfId="9"/>
    <cellStyle name="20% - 强调文字颜色 2 2 2 2 2" xfId="1734"/>
    <cellStyle name="20% - 强调文字颜色 2 2 2 2 2 2" xfId="3649"/>
    <cellStyle name="20% - 强调文字颜色 2 2 2 2 3" xfId="1737"/>
    <cellStyle name="20% - 强调文字颜色 2 2 2 3" xfId="1109"/>
    <cellStyle name="20% - 强调文字颜色 2 2 2 3 2" xfId="1741"/>
    <cellStyle name="20% - 强调文字颜色 2 2 2 3 3" xfId="1738"/>
    <cellStyle name="20% - 强调文字颜色 2 2 2 4" xfId="1743"/>
    <cellStyle name="20% - 强调文字颜色 2 2 2 4 2" xfId="1744"/>
    <cellStyle name="20% - 强调文字颜色 2 2 2 5" xfId="1740"/>
    <cellStyle name="20% - 强调文字颜色 2 2 2 5 2" xfId="1746"/>
    <cellStyle name="20% - 强调文字颜色 2 2 2 6" xfId="1748"/>
    <cellStyle name="20% - 强调文字颜色 2 2 2 6 2" xfId="1749"/>
    <cellStyle name="20% - 强调文字颜色 2 2 2 7" xfId="1750"/>
    <cellStyle name="20% - 强调文字颜色 2 2 2 8" xfId="1753"/>
    <cellStyle name="20% - 强调文字颜色 2 2 3" xfId="10"/>
    <cellStyle name="20% - 强调文字颜色 2 2 3 2" xfId="1755"/>
    <cellStyle name="20% - 强调文字颜色 2 2 3 2 2" xfId="3650"/>
    <cellStyle name="20% - 强调文字颜色 2 2 3 3" xfId="1756"/>
    <cellStyle name="20% - 强调文字颜色 2 2 4" xfId="487"/>
    <cellStyle name="20% - 强调文字颜色 2 2 4 2" xfId="1336"/>
    <cellStyle name="20% - 强调文字颜色 2 2 5" xfId="1757"/>
    <cellStyle name="20% - 强调文字颜色 2 2_汇算清缴底稿" xfId="11"/>
    <cellStyle name="20% - 强调文字颜色 2 3" xfId="1310"/>
    <cellStyle name="20% - 强调文字颜色 2 3 2" xfId="1760"/>
    <cellStyle name="20% - 强调文字颜色 2 3 2 2" xfId="1761"/>
    <cellStyle name="20% - 强调文字颜色 2 3 2 2 2" xfId="1604"/>
    <cellStyle name="20% - 强调文字颜色 2 3 2 3" xfId="1762"/>
    <cellStyle name="20% - 强调文字颜色 2 3 2 3 2" xfId="1767"/>
    <cellStyle name="20% - 强调文字颜色 2 3 2 4" xfId="1768"/>
    <cellStyle name="20% - 强调文字颜色 2 3 2 4 2" xfId="1769"/>
    <cellStyle name="20% - 强调文字颜色 2 3 2 5" xfId="1770"/>
    <cellStyle name="20% - 强调文字颜色 2 3 2 5 2" xfId="1771"/>
    <cellStyle name="20% - 强调文字颜色 2 3 2 6" xfId="1772"/>
    <cellStyle name="20% - 强调文字颜色 2 3 2 6 2" xfId="1773"/>
    <cellStyle name="20% - 强调文字颜色 2 3 2 7" xfId="1774"/>
    <cellStyle name="20% - 强调文字颜色 2 3 2 8" xfId="3651"/>
    <cellStyle name="20% - 强调文字颜色 2 3 3" xfId="1776"/>
    <cellStyle name="20% - 强调文字颜色 2 3 3 2" xfId="1777"/>
    <cellStyle name="20% - 强调文字颜色 2 3 4" xfId="1778"/>
    <cellStyle name="20% - 强调文字颜色 2 3 4 2" xfId="1779"/>
    <cellStyle name="20% - 强调文字颜色 2 3 5" xfId="3498"/>
    <cellStyle name="20% - 强调文字颜色 2 4" xfId="1344"/>
    <cellStyle name="20% - 强调文字颜色 2 4 2" xfId="1614"/>
    <cellStyle name="20% - 强调文字颜色 2 4 2 2" xfId="1639"/>
    <cellStyle name="20% - 强调文字颜色 2 4 3" xfId="1782"/>
    <cellStyle name="20% - 强调文字颜色 2 4 3 2" xfId="1582"/>
    <cellStyle name="20% - 强调文字颜色 2 4 4" xfId="1783"/>
    <cellStyle name="20% - 强调文字颜色 2 4 4 2" xfId="1784"/>
    <cellStyle name="20% - 强调文字颜色 2 4 5" xfId="1785"/>
    <cellStyle name="20% - 强调文字颜色 2 4 5 2" xfId="1786"/>
    <cellStyle name="20% - 强调文字颜色 2 4 6" xfId="1787"/>
    <cellStyle name="20% - 强调文字颜色 2 4 6 2" xfId="1789"/>
    <cellStyle name="20% - 强调文字颜色 2 4 7" xfId="1790"/>
    <cellStyle name="20% - 强调文字颜色 2 5" xfId="1436"/>
    <cellStyle name="20% - 强调文字颜色 2 5 2" xfId="1791"/>
    <cellStyle name="20% - 强调文字颜色 3 2" xfId="12"/>
    <cellStyle name="20% - 强调文字颜色 3 2 2" xfId="13"/>
    <cellStyle name="20% - 强调文字颜色 3 2 2 2" xfId="14"/>
    <cellStyle name="20% - 强调文字颜色 3 2 2 2 2" xfId="1799"/>
    <cellStyle name="20% - 强调文字颜色 3 2 2 2 2 2" xfId="3652"/>
    <cellStyle name="20% - 强调文字颜色 3 2 2 2 3" xfId="1801"/>
    <cellStyle name="20% - 强调文字颜色 3 2 2 3" xfId="1110"/>
    <cellStyle name="20% - 强调文字颜色 3 2 2 3 2" xfId="1682"/>
    <cellStyle name="20% - 强调文字颜色 3 2 2 3 3" xfId="1802"/>
    <cellStyle name="20% - 强调文字颜色 3 2 2 4" xfId="1806"/>
    <cellStyle name="20% - 强调文字颜色 3 2 2 4 2" xfId="1759"/>
    <cellStyle name="20% - 强调文字颜色 3 2 2 5" xfId="1766"/>
    <cellStyle name="20% - 强调文字颜色 3 2 2 5 2" xfId="1626"/>
    <cellStyle name="20% - 强调文字颜色 3 2 2 6" xfId="1809"/>
    <cellStyle name="20% - 强调文字颜色 3 2 2 6 2" xfId="1812"/>
    <cellStyle name="20% - 强调文字颜色 3 2 2 7" xfId="1814"/>
    <cellStyle name="20% - 强调文字颜色 3 2 2 8" xfId="1819"/>
    <cellStyle name="20% - 强调文字颜色 3 2 3" xfId="15"/>
    <cellStyle name="20% - 强调文字颜色 3 2 3 2" xfId="1821"/>
    <cellStyle name="20% - 强调文字颜色 3 2 3 2 2" xfId="3653"/>
    <cellStyle name="20% - 强调文字颜色 3 2 3 3" xfId="1581"/>
    <cellStyle name="20% - 强调文字颜色 3 2 4" xfId="488"/>
    <cellStyle name="20% - 强调文字颜色 3 2 4 2" xfId="1333"/>
    <cellStyle name="20% - 强调文字颜色 3 2 5" xfId="1824"/>
    <cellStyle name="20% - 强调文字颜色 3 2_汇算清缴底稿" xfId="16"/>
    <cellStyle name="20% - 强调文字颜色 3 3" xfId="1311"/>
    <cellStyle name="20% - 强调文字颜色 3 3 2" xfId="1657"/>
    <cellStyle name="20% - 强调文字颜色 3 3 2 2" xfId="1825"/>
    <cellStyle name="20% - 强调文字颜色 3 3 2 2 2" xfId="1827"/>
    <cellStyle name="20% - 强调文字颜色 3 3 2 3" xfId="1828"/>
    <cellStyle name="20% - 强调文字颜色 3 3 2 3 2" xfId="1831"/>
    <cellStyle name="20% - 强调文字颜色 3 3 2 4" xfId="1834"/>
    <cellStyle name="20% - 强调文字颜色 3 3 2 4 2" xfId="1592"/>
    <cellStyle name="20% - 强调文字颜色 3 3 2 5" xfId="1624"/>
    <cellStyle name="20% - 强调文字颜色 3 3 2 5 2" xfId="1838"/>
    <cellStyle name="20% - 强调文字颜色 3 3 2 6" xfId="1842"/>
    <cellStyle name="20% - 强调文字颜色 3 3 2 6 2" xfId="1612"/>
    <cellStyle name="20% - 强调文字颜色 3 3 2 7" xfId="1846"/>
    <cellStyle name="20% - 强调文字颜色 3 3 2 8" xfId="3654"/>
    <cellStyle name="20% - 强调文字颜色 3 3 3" xfId="1847"/>
    <cellStyle name="20% - 强调文字颜色 3 3 3 2" xfId="1848"/>
    <cellStyle name="20% - 强调文字颜色 3 3 4" xfId="1849"/>
    <cellStyle name="20% - 强调文字颜色 3 3 4 2" xfId="1850"/>
    <cellStyle name="20% - 强调文字颜色 3 3 5" xfId="3499"/>
    <cellStyle name="20% - 强调文字颜色 3 4" xfId="1335"/>
    <cellStyle name="20% - 强调文字颜色 3 4 2" xfId="1857"/>
    <cellStyle name="20% - 强调文字颜色 3 4 2 2" xfId="1735"/>
    <cellStyle name="20% - 强调文字颜色 3 4 3" xfId="1860"/>
    <cellStyle name="20% - 强调文字颜色 3 4 3 2" xfId="1747"/>
    <cellStyle name="20% - 强调文字颜色 3 4 4" xfId="1861"/>
    <cellStyle name="20% - 强调文字颜色 3 4 4 2" xfId="1863"/>
    <cellStyle name="20% - 强调文字颜色 3 4 5" xfId="1864"/>
    <cellStyle name="20% - 强调文字颜色 3 4 5 2" xfId="1866"/>
    <cellStyle name="20% - 强调文字颜色 3 4 6" xfId="1867"/>
    <cellStyle name="20% - 强调文字颜色 3 4 6 2" xfId="1868"/>
    <cellStyle name="20% - 强调文字颜色 3 4 7" xfId="1871"/>
    <cellStyle name="20% - 强调文字颜色 3 5" xfId="1437"/>
    <cellStyle name="20% - 强调文字颜色 3 5 2" xfId="1876"/>
    <cellStyle name="20% - 强调文字颜色 4 2" xfId="17"/>
    <cellStyle name="20% - 强调文字颜色 4 2 2" xfId="18"/>
    <cellStyle name="20% - 强调文字颜色 4 2 2 2" xfId="19"/>
    <cellStyle name="20% - 强调文字颜色 4 2 2 2 2" xfId="1851"/>
    <cellStyle name="20% - 强调文字颜色 4 2 2 2 2 2" xfId="3655"/>
    <cellStyle name="20% - 强调文字颜色 4 2 2 2 3" xfId="1880"/>
    <cellStyle name="20% - 强调文字颜色 4 2 2 3" xfId="1111"/>
    <cellStyle name="20% - 强调文字颜色 4 2 2 3 2" xfId="1882"/>
    <cellStyle name="20% - 强调文字颜色 4 2 2 3 3" xfId="1881"/>
    <cellStyle name="20% - 强调文字颜色 4 2 2 4" xfId="1883"/>
    <cellStyle name="20% - 强调文字颜色 4 2 2 4 2" xfId="1885"/>
    <cellStyle name="20% - 强调文字颜色 4 2 2 5" xfId="1793"/>
    <cellStyle name="20% - 强调文字颜色 4 2 2 5 2" xfId="1795"/>
    <cellStyle name="20% - 强调文字颜色 4 2 2 6" xfId="1627"/>
    <cellStyle name="20% - 强调文字颜色 4 2 2 6 2" xfId="1655"/>
    <cellStyle name="20% - 强调文字颜色 4 2 2 7" xfId="1852"/>
    <cellStyle name="20% - 强调文字颜色 4 2 2 8" xfId="1874"/>
    <cellStyle name="20% - 强调文字颜色 4 2 3" xfId="20"/>
    <cellStyle name="20% - 强调文字颜色 4 2 3 2" xfId="1862"/>
    <cellStyle name="20% - 强调文字颜色 4 2 3 2 2" xfId="3656"/>
    <cellStyle name="20% - 强调文字颜色 4 2 3 3" xfId="1865"/>
    <cellStyle name="20% - 强调文字颜色 4 2 4" xfId="489"/>
    <cellStyle name="20% - 强调文字颜色 4 2 4 2" xfId="1329"/>
    <cellStyle name="20% - 强调文字颜色 4 2 5" xfId="1888"/>
    <cellStyle name="20% - 强调文字颜色 4 2_汇算清缴底稿" xfId="21"/>
    <cellStyle name="20% - 强调文字颜色 4 3" xfId="1312"/>
    <cellStyle name="20% - 强调文字颜色 4 3 2" xfId="1892"/>
    <cellStyle name="20% - 强调文字颜色 4 3 2 2" xfId="1893"/>
    <cellStyle name="20% - 强调文字颜色 4 3 2 2 2" xfId="1895"/>
    <cellStyle name="20% - 强调文字颜色 4 3 2 3" xfId="1897"/>
    <cellStyle name="20% - 强调文字颜色 4 3 2 3 2" xfId="1898"/>
    <cellStyle name="20% - 强调文字颜色 4 3 2 4" xfId="1901"/>
    <cellStyle name="20% - 强调文字颜色 4 3 2 4 2" xfId="1903"/>
    <cellStyle name="20% - 强调文字颜色 4 3 2 5" xfId="1904"/>
    <cellStyle name="20% - 强调文字颜色 4 3 2 5 2" xfId="1905"/>
    <cellStyle name="20% - 强调文字颜色 4 3 2 6" xfId="1906"/>
    <cellStyle name="20% - 强调文字颜色 4 3 2 6 2" xfId="1907"/>
    <cellStyle name="20% - 强调文字颜色 4 3 2 7" xfId="1908"/>
    <cellStyle name="20% - 强调文字颜色 4 3 2 8" xfId="3657"/>
    <cellStyle name="20% - 强调文字颜色 4 3 3" xfId="1909"/>
    <cellStyle name="20% - 强调文字颜色 4 3 3 2" xfId="1910"/>
    <cellStyle name="20% - 强调文字颜色 4 3 4" xfId="1894"/>
    <cellStyle name="20% - 强调文字颜色 4 3 4 2" xfId="1896"/>
    <cellStyle name="20% - 强调文字颜色 4 3 5" xfId="3500"/>
    <cellStyle name="20% - 强调文字颜色 4 4" xfId="1331"/>
    <cellStyle name="20% - 强调文字颜色 4 4 2" xfId="1601"/>
    <cellStyle name="20% - 强调文字颜色 4 4 2 2" xfId="1605"/>
    <cellStyle name="20% - 强调文字颜色 4 4 3" xfId="1913"/>
    <cellStyle name="20% - 强调文字颜色 4 4 3 2" xfId="1807"/>
    <cellStyle name="20% - 强调文字颜色 4 4 4" xfId="1911"/>
    <cellStyle name="20% - 强调文字颜色 4 4 4 2" xfId="1914"/>
    <cellStyle name="20% - 强调文字颜色 4 4 5" xfId="1915"/>
    <cellStyle name="20% - 强调文字颜色 4 4 5 2" xfId="1916"/>
    <cellStyle name="20% - 强调文字颜色 4 4 6" xfId="1917"/>
    <cellStyle name="20% - 强调文字颜色 4 4 6 2" xfId="1918"/>
    <cellStyle name="20% - 强调文字颜色 4 4 7" xfId="1920"/>
    <cellStyle name="20% - 强调文字颜色 4 5" xfId="1438"/>
    <cellStyle name="20% - 强调文字颜色 4 5 2" xfId="1594"/>
    <cellStyle name="20% - 强调文字颜色 5 2" xfId="22"/>
    <cellStyle name="20% - 强调文字颜色 5 2 2" xfId="23"/>
    <cellStyle name="20% - 强调文字颜色 5 2 2 2" xfId="24"/>
    <cellStyle name="20% - 强调文字颜色 5 2 2 2 2" xfId="1926"/>
    <cellStyle name="20% - 强调文字颜色 5 2 2 2 2 2" xfId="3658"/>
    <cellStyle name="20% - 强调文字颜色 5 2 2 2 3" xfId="1928"/>
    <cellStyle name="20% - 强调文字颜色 5 2 2 3" xfId="1112"/>
    <cellStyle name="20% - 强调文字颜色 5 2 2 3 2" xfId="1930"/>
    <cellStyle name="20% - 强调文字颜色 5 2 2 3 3" xfId="1929"/>
    <cellStyle name="20% - 强调文字颜色 5 2 2 4" xfId="1931"/>
    <cellStyle name="20% - 强调文字颜色 5 2 2 4 2" xfId="1933"/>
    <cellStyle name="20% - 强调文字颜色 5 2 2 5" xfId="1936"/>
    <cellStyle name="20% - 强调文字颜色 5 2 2 5 2" xfId="1938"/>
    <cellStyle name="20% - 强调文字颜色 5 2 2 6" xfId="1839"/>
    <cellStyle name="20% - 强调文字颜色 5 2 2 6 2" xfId="1940"/>
    <cellStyle name="20% - 强调文字颜色 5 2 2 7" xfId="1890"/>
    <cellStyle name="20% - 强调文字颜色 5 2 2 8" xfId="1942"/>
    <cellStyle name="20% - 强调文字颜色 5 2 3" xfId="25"/>
    <cellStyle name="20% - 强调文字颜色 5 2 3 2" xfId="1944"/>
    <cellStyle name="20% - 强调文字颜色 5 2 3 2 2" xfId="3659"/>
    <cellStyle name="20% - 强调文字颜色 5 2 3 3" xfId="1607"/>
    <cellStyle name="20% - 强调文字颜色 5 2 4" xfId="490"/>
    <cellStyle name="20% - 强调文字颜色 5 2 4 2" xfId="1365"/>
    <cellStyle name="20% - 强调文字颜色 5 2 5" xfId="1950"/>
    <cellStyle name="20% - 强调文字颜色 5 2_汇算清缴底稿" xfId="26"/>
    <cellStyle name="20% - 强调文字颜色 5 3" xfId="1313"/>
    <cellStyle name="20% - 强调文字颜色 5 3 2" xfId="1954"/>
    <cellStyle name="20% - 强调文字颜色 5 3 2 2" xfId="1955"/>
    <cellStyle name="20% - 强调文字颜色 5 3 2 2 2" xfId="1956"/>
    <cellStyle name="20% - 强调文字颜色 5 3 2 3" xfId="1925"/>
    <cellStyle name="20% - 强调文字颜色 5 3 2 3 2" xfId="1959"/>
    <cellStyle name="20% - 强调文字颜色 5 3 2 4" xfId="1927"/>
    <cellStyle name="20% - 强调文字颜色 5 3 2 4 2" xfId="1961"/>
    <cellStyle name="20% - 强调文字颜色 5 3 2 5" xfId="1963"/>
    <cellStyle name="20% - 强调文字颜色 5 3 2 5 2" xfId="1633"/>
    <cellStyle name="20% - 强调文字颜色 5 3 2 6" xfId="1968"/>
    <cellStyle name="20% - 强调文字颜色 5 3 2 6 2" xfId="1668"/>
    <cellStyle name="20% - 强调文字颜色 5 3 2 7" xfId="1970"/>
    <cellStyle name="20% - 强调文字颜色 5 3 2 8" xfId="3660"/>
    <cellStyle name="20% - 强调文字颜色 5 3 3" xfId="1602"/>
    <cellStyle name="20% - 强调文字颜色 5 3 3 2" xfId="1971"/>
    <cellStyle name="20% - 强调文字颜色 5 3 4" xfId="1606"/>
    <cellStyle name="20% - 强调文字颜色 5 3 4 2" xfId="1972"/>
    <cellStyle name="20% - 强调文字颜色 5 3 5" xfId="3501"/>
    <cellStyle name="20% - 强调文字颜色 5 4" xfId="1364"/>
    <cellStyle name="20% - 强调文字颜色 5 4 2" xfId="1805"/>
    <cellStyle name="20% - 强调文字颜色 5 4 2 2" xfId="1758"/>
    <cellStyle name="20% - 强调文字颜色 5 4 3" xfId="1764"/>
    <cellStyle name="20% - 强调文字颜色 5 4 3 2" xfId="1625"/>
    <cellStyle name="20% - 强调文字颜色 5 4 4" xfId="1808"/>
    <cellStyle name="20% - 强调文字颜色 5 4 4 2" xfId="1810"/>
    <cellStyle name="20% - 强调文字颜色 5 4 5" xfId="1813"/>
    <cellStyle name="20% - 强调文字颜色 5 4 5 2" xfId="1951"/>
    <cellStyle name="20% - 强调文字颜色 5 4 6" xfId="1817"/>
    <cellStyle name="20% - 强调文字颜色 5 4 6 2" xfId="1975"/>
    <cellStyle name="20% - 强调文字颜色 5 4 7" xfId="1675"/>
    <cellStyle name="20% - 强调文字颜色 5 5" xfId="1439"/>
    <cellStyle name="20% - 强调文字颜色 5 5 2" xfId="1976"/>
    <cellStyle name="20% - 强调文字颜色 6 2" xfId="27"/>
    <cellStyle name="20% - 强调文字颜色 6 2 2" xfId="28"/>
    <cellStyle name="20% - 强调文字颜色 6 2 2 2" xfId="29"/>
    <cellStyle name="20% - 强调文字颜色 6 2 2 2 2" xfId="1977"/>
    <cellStyle name="20% - 强调文字颜色 6 2 2 2 2 2" xfId="3661"/>
    <cellStyle name="20% - 强调文字颜色 6 2 2 2 3" xfId="1978"/>
    <cellStyle name="20% - 强调文字颜色 6 2 2 3" xfId="1113"/>
    <cellStyle name="20% - 强调文字颜色 6 2 2 3 2" xfId="1754"/>
    <cellStyle name="20% - 强调文字颜色 6 2 2 3 3" xfId="1980"/>
    <cellStyle name="20% - 强调文字颜色 6 2 2 4" xfId="1982"/>
    <cellStyle name="20% - 强调文字颜色 6 2 2 4 2" xfId="1775"/>
    <cellStyle name="20% - 强调文字颜色 6 2 2 5" xfId="1983"/>
    <cellStyle name="20% - 强调文字颜色 6 2 2 5 2" xfId="1781"/>
    <cellStyle name="20% - 强调文字颜色 6 2 2 6" xfId="1985"/>
    <cellStyle name="20% - 强调文字颜色 6 2 2 6 2" xfId="1986"/>
    <cellStyle name="20% - 强调文字颜色 6 2 2 7" xfId="1855"/>
    <cellStyle name="20% - 强调文字颜色 6 2 2 8" xfId="1859"/>
    <cellStyle name="20% - 强调文字颜色 6 2 3" xfId="30"/>
    <cellStyle name="20% - 强调文字颜色 6 2 3 2" xfId="1726"/>
    <cellStyle name="20% - 强调文字颜色 6 2 3 2 2" xfId="3662"/>
    <cellStyle name="20% - 强调文字颜色 6 2 3 3" xfId="1987"/>
    <cellStyle name="20% - 强调文字颜色 6 2 4" xfId="491"/>
    <cellStyle name="20% - 强调文字颜色 6 2 4 2" xfId="1367"/>
    <cellStyle name="20% - 强调文字颜色 6 2 5" xfId="1949"/>
    <cellStyle name="20% - 强调文字颜色 6 2_汇算清缴底稿" xfId="31"/>
    <cellStyle name="20% - 强调文字颜色 6 3" xfId="1314"/>
    <cellStyle name="20% - 强调文字颜色 6 3 2" xfId="1988"/>
    <cellStyle name="20% - 强调文字颜色 6 3 2 2" xfId="1990"/>
    <cellStyle name="20% - 强调文字颜色 6 3 2 2 2" xfId="1589"/>
    <cellStyle name="20% - 强调文字颜色 6 3 2 3" xfId="1958"/>
    <cellStyle name="20% - 强调文字颜色 6 3 2 3 2" xfId="1991"/>
    <cellStyle name="20% - 强调文字颜色 6 3 2 4" xfId="1993"/>
    <cellStyle name="20% - 强调文字颜色 6 3 2 4 2" xfId="1648"/>
    <cellStyle name="20% - 强调文字颜色 6 3 2 5" xfId="1994"/>
    <cellStyle name="20% - 强调文字颜色 6 3 2 5 2" xfId="1996"/>
    <cellStyle name="20% - 强调文字颜色 6 3 2 6" xfId="1998"/>
    <cellStyle name="20% - 强调文字颜色 6 3 2 6 2" xfId="1946"/>
    <cellStyle name="20% - 强调文字颜色 6 3 2 7" xfId="1599"/>
    <cellStyle name="20% - 强调文字颜色 6 3 2 8" xfId="3663"/>
    <cellStyle name="20% - 强调文字颜色 6 3 3" xfId="2000"/>
    <cellStyle name="20% - 强调文字颜色 6 3 3 2" xfId="2002"/>
    <cellStyle name="20% - 强调文字颜色 6 3 4" xfId="2004"/>
    <cellStyle name="20% - 强调文字颜色 6 3 4 2" xfId="2005"/>
    <cellStyle name="20% - 强调文字颜色 6 3 5" xfId="3502"/>
    <cellStyle name="20% - 强调文字颜色 6 4" xfId="1366"/>
    <cellStyle name="20% - 强调文字颜色 6 4 2" xfId="1833"/>
    <cellStyle name="20% - 强调文字颜色 6 4 2 2" xfId="1590"/>
    <cellStyle name="20% - 强调文字颜色 6 4 3" xfId="1623"/>
    <cellStyle name="20% - 强调文字颜色 6 4 3 2" xfId="1836"/>
    <cellStyle name="20% - 强调文字颜色 6 4 4" xfId="1841"/>
    <cellStyle name="20% - 强调文字颜色 6 4 4 2" xfId="1609"/>
    <cellStyle name="20% - 强调文字颜色 6 4 5" xfId="1844"/>
    <cellStyle name="20% - 强调文字颜色 6 4 5 2" xfId="2006"/>
    <cellStyle name="20% - 强调文字颜色 6 4 6" xfId="2008"/>
    <cellStyle name="20% - 强调文字颜色 6 4 6 2" xfId="1690"/>
    <cellStyle name="20% - 强调文字颜色 6 4 7" xfId="1699"/>
    <cellStyle name="20% - 强调文字颜色 6 5" xfId="1440"/>
    <cellStyle name="20% - 强调文字颜色 6 5 2" xfId="2010"/>
    <cellStyle name="20% - 着色 1" xfId="32"/>
    <cellStyle name="20% - 着色 1 2" xfId="33"/>
    <cellStyle name="20% - 着色 1 2 2" xfId="34"/>
    <cellStyle name="20% - 着色 1 2 2 2" xfId="35"/>
    <cellStyle name="20% - 着色 1 2 2 2 2" xfId="2014"/>
    <cellStyle name="20% - 着色 1 2 2 2 2 2" xfId="3664"/>
    <cellStyle name="20% - 着色 1 2 2 3" xfId="2015"/>
    <cellStyle name="20% - 着色 1 2 2 3 2" xfId="3665"/>
    <cellStyle name="20% - 着色 1 2 2 4" xfId="2016"/>
    <cellStyle name="20% - 着色 1 2 2 5" xfId="2018"/>
    <cellStyle name="20% - 着色 1 2 3" xfId="36"/>
    <cellStyle name="20% - 着色 1 2 3 2" xfId="1629"/>
    <cellStyle name="20% - 着色 1 2 3 2 2" xfId="3666"/>
    <cellStyle name="20% - 着色 1 2 3 3" xfId="1618"/>
    <cellStyle name="20% - 着色 1 2 3 4" xfId="1641"/>
    <cellStyle name="20% - 着色 1 2 4" xfId="2019"/>
    <cellStyle name="20% - 着色 1 2 4 2" xfId="2020"/>
    <cellStyle name="20% - 着色 1 2 5" xfId="2021"/>
    <cellStyle name="20% - 着色 1 2 5 2" xfId="2025"/>
    <cellStyle name="20% - 着色 1 2 6" xfId="2026"/>
    <cellStyle name="20% - 着色 1 2 6 2" xfId="2030"/>
    <cellStyle name="20% - 着色 1 2 7" xfId="1796"/>
    <cellStyle name="20% - 着色 1 2 8" xfId="1820"/>
    <cellStyle name="20% - 着色 1 2 9" xfId="1822"/>
    <cellStyle name="20% - 着色 1 2_汇算清缴底稿" xfId="37"/>
    <cellStyle name="20% - 着色 1 3" xfId="38"/>
    <cellStyle name="20% - 着色 1 3 2" xfId="39"/>
    <cellStyle name="20% - 着色 1 3 2 2" xfId="1660"/>
    <cellStyle name="20% - 着色 1 3 2 2 2" xfId="3667"/>
    <cellStyle name="20% - 着色 1 3 3" xfId="1640"/>
    <cellStyle name="20% - 着色 1 3 3 2" xfId="3668"/>
    <cellStyle name="20% - 着色 1 3 4" xfId="1587"/>
    <cellStyle name="20% - 着色 1 3 5" xfId="1645"/>
    <cellStyle name="20% - 着色 1 4" xfId="40"/>
    <cellStyle name="20% - 着色 1 4 2" xfId="1718"/>
    <cellStyle name="20% - 着色 1 4 2 2" xfId="3669"/>
    <cellStyle name="20% - 着色 1 4 3" xfId="1979"/>
    <cellStyle name="20% - 着色 1 4 4" xfId="1981"/>
    <cellStyle name="20% - 着色 1 5" xfId="1723"/>
    <cellStyle name="20% - 着色 1 5 2" xfId="1725"/>
    <cellStyle name="20% - 着色 1 6" xfId="1729"/>
    <cellStyle name="20% - 着色 1 7" xfId="1948"/>
    <cellStyle name="20% - 着色 1 8" xfId="2031"/>
    <cellStyle name="20% - 着色 1_汇算清缴底稿" xfId="41"/>
    <cellStyle name="20% - 着色 2" xfId="42"/>
    <cellStyle name="20% - 着色 2 2" xfId="43"/>
    <cellStyle name="20% - 着色 2 2 2" xfId="44"/>
    <cellStyle name="20% - 着色 2 2 2 2" xfId="45"/>
    <cellStyle name="20% - 着色 2 2 2 2 2" xfId="2034"/>
    <cellStyle name="20% - 着色 2 2 2 2 2 2" xfId="3670"/>
    <cellStyle name="20% - 着色 2 2 2 3" xfId="2013"/>
    <cellStyle name="20% - 着色 2 2 2 3 2" xfId="3671"/>
    <cellStyle name="20% - 着色 2 2 2 4" xfId="2038"/>
    <cellStyle name="20% - 着色 2 2 2 5" xfId="2040"/>
    <cellStyle name="20% - 着色 2 2 3" xfId="46"/>
    <cellStyle name="20% - 着色 2 2 3 2" xfId="2042"/>
    <cellStyle name="20% - 着色 2 2 3 2 2" xfId="3672"/>
    <cellStyle name="20% - 着色 2 2 3 3" xfId="2043"/>
    <cellStyle name="20% - 着色 2 2 3 4" xfId="2044"/>
    <cellStyle name="20% - 着色 2 2 4" xfId="2045"/>
    <cellStyle name="20% - 着色 2 2 4 2" xfId="2046"/>
    <cellStyle name="20% - 着色 2 2 5" xfId="2047"/>
    <cellStyle name="20% - 着色 2 2 5 2" xfId="2048"/>
    <cellStyle name="20% - 着色 2 2 6" xfId="2049"/>
    <cellStyle name="20% - 着色 2 2 6 2" xfId="1823"/>
    <cellStyle name="20% - 着色 2 2 7" xfId="1877"/>
    <cellStyle name="20% - 着色 2 2 8" xfId="1886"/>
    <cellStyle name="20% - 着色 2 2 9" xfId="1887"/>
    <cellStyle name="20% - 着色 2 2_汇算清缴底稿" xfId="47"/>
    <cellStyle name="20% - 着色 2 3" xfId="48"/>
    <cellStyle name="20% - 着色 2 3 2" xfId="49"/>
    <cellStyle name="20% - 着色 2 3 2 2" xfId="1752"/>
    <cellStyle name="20% - 着色 2 3 2 2 2" xfId="3673"/>
    <cellStyle name="20% - 着色 2 3 3" xfId="2052"/>
    <cellStyle name="20% - 着色 2 3 3 2" xfId="3674"/>
    <cellStyle name="20% - 着色 2 3 4" xfId="2054"/>
    <cellStyle name="20% - 着色 2 3 5" xfId="2056"/>
    <cellStyle name="20% - 着色 2 4" xfId="50"/>
    <cellStyle name="20% - 着色 2 4 2" xfId="1989"/>
    <cellStyle name="20% - 着色 2 4 2 2" xfId="3675"/>
    <cellStyle name="20% - 着色 2 4 3" xfId="1957"/>
    <cellStyle name="20% - 着色 2 4 4" xfId="1992"/>
    <cellStyle name="20% - 着色 2 5" xfId="1999"/>
    <cellStyle name="20% - 着色 2 5 2" xfId="2001"/>
    <cellStyle name="20% - 着色 2 6" xfId="2003"/>
    <cellStyle name="20% - 着色 2 7" xfId="1621"/>
    <cellStyle name="20% - 着色 2 8" xfId="2057"/>
    <cellStyle name="20% - 着色 2_汇算清缴底稿" xfId="51"/>
    <cellStyle name="20% - 着色 3" xfId="52"/>
    <cellStyle name="20% - 着色 3 2" xfId="53"/>
    <cellStyle name="20% - 着色 3 2 2" xfId="54"/>
    <cellStyle name="20% - 着色 3 2 2 2" xfId="55"/>
    <cellStyle name="20% - 着色 3 2 2 2 2" xfId="1919"/>
    <cellStyle name="20% - 着色 3 2 2 2 2 2" xfId="3676"/>
    <cellStyle name="20% - 着色 3 2 2 3" xfId="1921"/>
    <cellStyle name="20% - 着色 3 2 2 3 2" xfId="3677"/>
    <cellStyle name="20% - 着色 3 2 2 4" xfId="2058"/>
    <cellStyle name="20% - 着色 3 2 2 5" xfId="2059"/>
    <cellStyle name="20% - 着色 3 2 3" xfId="56"/>
    <cellStyle name="20% - 着色 3 2 3 2" xfId="2060"/>
    <cellStyle name="20% - 着色 3 2 3 2 2" xfId="3678"/>
    <cellStyle name="20% - 着色 3 2 3 3" xfId="2061"/>
    <cellStyle name="20% - 着色 3 2 3 4" xfId="2062"/>
    <cellStyle name="20% - 着色 3 2 4" xfId="2063"/>
    <cellStyle name="20% - 着色 3 2 4 2" xfId="2064"/>
    <cellStyle name="20% - 着色 3 2 5" xfId="2023"/>
    <cellStyle name="20% - 着色 3 2 5 2" xfId="2066"/>
    <cellStyle name="20% - 着色 3 2 6" xfId="2067"/>
    <cellStyle name="20% - 着色 3 2 6 2" xfId="2068"/>
    <cellStyle name="20% - 着色 3 2 7" xfId="1923"/>
    <cellStyle name="20% - 着色 3 2 8" xfId="1943"/>
    <cellStyle name="20% - 着色 3 2 9" xfId="1945"/>
    <cellStyle name="20% - 着色 3 2_汇算清缴底稿" xfId="57"/>
    <cellStyle name="20% - 着色 3 3" xfId="58"/>
    <cellStyle name="20% - 着色 3 3 2" xfId="59"/>
    <cellStyle name="20% - 着色 3 3 2 2" xfId="1818"/>
    <cellStyle name="20% - 着色 3 3 2 2 2" xfId="3679"/>
    <cellStyle name="20% - 着色 3 3 3" xfId="2070"/>
    <cellStyle name="20% - 着色 3 3 3 2" xfId="3680"/>
    <cellStyle name="20% - 着色 3 3 4" xfId="2072"/>
    <cellStyle name="20% - 着色 3 3 5" xfId="2029"/>
    <cellStyle name="20% - 着色 3 4" xfId="60"/>
    <cellStyle name="20% - 着色 3 4 2" xfId="1591"/>
    <cellStyle name="20% - 着色 3 4 2 2" xfId="3681"/>
    <cellStyle name="20% - 着色 3 4 3" xfId="2073"/>
    <cellStyle name="20% - 着色 3 4 4" xfId="2074"/>
    <cellStyle name="20% - 着色 3 5" xfId="1622"/>
    <cellStyle name="20% - 着色 3 5 2" xfId="1835"/>
    <cellStyle name="20% - 着色 3 6" xfId="1840"/>
    <cellStyle name="20% - 着色 3 7" xfId="1843"/>
    <cellStyle name="20% - 着色 3 8" xfId="2007"/>
    <cellStyle name="20% - 着色 3_汇算清缴底稿" xfId="61"/>
    <cellStyle name="20% - 着色 4" xfId="62"/>
    <cellStyle name="20% - 着色 4 2" xfId="63"/>
    <cellStyle name="20% - 着色 4 2 2" xfId="64"/>
    <cellStyle name="20% - 着色 4 2 2 2" xfId="65"/>
    <cellStyle name="20% - 着色 4 2 2 2 2" xfId="1651"/>
    <cellStyle name="20% - 着色 4 2 2 2 2 2" xfId="3682"/>
    <cellStyle name="20% - 着色 4 2 2 3" xfId="2077"/>
    <cellStyle name="20% - 着色 4 2 2 3 2" xfId="3683"/>
    <cellStyle name="20% - 着色 4 2 2 4" xfId="2079"/>
    <cellStyle name="20% - 着色 4 2 2 5" xfId="2080"/>
    <cellStyle name="20% - 着色 4 2 3" xfId="66"/>
    <cellStyle name="20% - 着色 4 2 3 2" xfId="2082"/>
    <cellStyle name="20% - 着色 4 2 3 2 2" xfId="3684"/>
    <cellStyle name="20% - 着色 4 2 3 3" xfId="2084"/>
    <cellStyle name="20% - 着色 4 2 3 4" xfId="2085"/>
    <cellStyle name="20% - 着色 4 2 4" xfId="1706"/>
    <cellStyle name="20% - 着色 4 2 4 2" xfId="1709"/>
    <cellStyle name="20% - 着色 4 2 5" xfId="1615"/>
    <cellStyle name="20% - 着色 4 2 5 2" xfId="1711"/>
    <cellStyle name="20% - 着色 4 2 6" xfId="1713"/>
    <cellStyle name="20% - 着色 4 2 6 2" xfId="1635"/>
    <cellStyle name="20% - 着色 4 2 7" xfId="1716"/>
    <cellStyle name="20% - 着色 4 2 8" xfId="1722"/>
    <cellStyle name="20% - 着色 4 2 9" xfId="1728"/>
    <cellStyle name="20% - 着色 4 2_汇算清缴底稿" xfId="67"/>
    <cellStyle name="20% - 着色 4 3" xfId="68"/>
    <cellStyle name="20% - 着色 4 3 2" xfId="69"/>
    <cellStyle name="20% - 着色 4 3 2 2" xfId="1873"/>
    <cellStyle name="20% - 着色 4 3 2 2 2" xfId="3685"/>
    <cellStyle name="20% - 着色 4 3 3" xfId="2086"/>
    <cellStyle name="20% - 着色 4 3 3 2" xfId="3686"/>
    <cellStyle name="20% - 着色 4 3 4" xfId="2087"/>
    <cellStyle name="20% - 着色 4 3 5" xfId="2032"/>
    <cellStyle name="20% - 着色 4 4" xfId="70"/>
    <cellStyle name="20% - 着色 4 4 2" xfId="2033"/>
    <cellStyle name="20% - 着色 4 4 2 2" xfId="3687"/>
    <cellStyle name="20% - 着色 4 4 3" xfId="2088"/>
    <cellStyle name="20% - 着色 4 4 4" xfId="2090"/>
    <cellStyle name="20% - 着色 4 5" xfId="2012"/>
    <cellStyle name="20% - 着色 4 5 2" xfId="1966"/>
    <cellStyle name="20% - 着色 4 6" xfId="2036"/>
    <cellStyle name="20% - 着色 4 7" xfId="2039"/>
    <cellStyle name="20% - 着色 4 8" xfId="2092"/>
    <cellStyle name="20% - 着色 4_汇算清缴底稿" xfId="71"/>
    <cellStyle name="20% - 着色 5" xfId="72"/>
    <cellStyle name="20% - 着色 5 2" xfId="73"/>
    <cellStyle name="20% - 着色 5 2 2" xfId="74"/>
    <cellStyle name="20% - 着色 5 2 2 2" xfId="75"/>
    <cellStyle name="20% - 着色 5 2 2 2 2" xfId="2094"/>
    <cellStyle name="20% - 着色 5 2 2 2 2 2" xfId="3688"/>
    <cellStyle name="20% - 着色 5 2 2 3" xfId="2096"/>
    <cellStyle name="20% - 着色 5 2 2 3 2" xfId="3689"/>
    <cellStyle name="20% - 着色 5 2 2 4" xfId="2098"/>
    <cellStyle name="20% - 着色 5 2 2 5" xfId="2099"/>
    <cellStyle name="20% - 着色 5 2 3" xfId="76"/>
    <cellStyle name="20% - 着色 5 2 3 2" xfId="2100"/>
    <cellStyle name="20% - 着色 5 2 3 2 2" xfId="3690"/>
    <cellStyle name="20% - 着色 5 2 3 3" xfId="2101"/>
    <cellStyle name="20% - 着色 5 2 3 4" xfId="2102"/>
    <cellStyle name="20% - 着色 5 2 4" xfId="2103"/>
    <cellStyle name="20% - 着色 5 2 4 2" xfId="2104"/>
    <cellStyle name="20% - 着色 5 2 5" xfId="2105"/>
    <cellStyle name="20% - 着色 5 2 5 2" xfId="2106"/>
    <cellStyle name="20% - 着色 5 2 6" xfId="2107"/>
    <cellStyle name="20% - 着色 5 2 6 2" xfId="2108"/>
    <cellStyle name="20% - 着色 5 2 7" xfId="2109"/>
    <cellStyle name="20% - 着色 5 2 8" xfId="2111"/>
    <cellStyle name="20% - 着色 5 2 9" xfId="2112"/>
    <cellStyle name="20% - 着色 5 2_汇算清缴底稿" xfId="77"/>
    <cellStyle name="20% - 着色 5 3" xfId="78"/>
    <cellStyle name="20% - 着色 5 3 2" xfId="79"/>
    <cellStyle name="20% - 着色 5 3 2 2" xfId="2115"/>
    <cellStyle name="20% - 着色 5 3 2 2 2" xfId="3691"/>
    <cellStyle name="20% - 着色 5 3 3" xfId="2116"/>
    <cellStyle name="20% - 着色 5 3 3 2" xfId="3692"/>
    <cellStyle name="20% - 着色 5 3 4" xfId="2117"/>
    <cellStyle name="20% - 着色 5 3 5" xfId="2118"/>
    <cellStyle name="20% - 着色 5 4" xfId="80"/>
    <cellStyle name="20% - 着色 5 4 2" xfId="2120"/>
    <cellStyle name="20% - 着色 5 4 2 2" xfId="3693"/>
    <cellStyle name="20% - 着色 5 4 3" xfId="2122"/>
    <cellStyle name="20% - 着色 5 4 4" xfId="2124"/>
    <cellStyle name="20% - 着色 5 5" xfId="2126"/>
    <cellStyle name="20% - 着色 5 5 2" xfId="2127"/>
    <cellStyle name="20% - 着色 5 6" xfId="2128"/>
    <cellStyle name="20% - 着色 5 7" xfId="2129"/>
    <cellStyle name="20% - 着色 5 8" xfId="2130"/>
    <cellStyle name="20% - 着色 5_汇算清缴底稿" xfId="81"/>
    <cellStyle name="20% - 着色 6" xfId="82"/>
    <cellStyle name="20% - 着色 6 2" xfId="83"/>
    <cellStyle name="20% - 着色 6 2 2" xfId="84"/>
    <cellStyle name="20% - 着色 6 2 2 2" xfId="85"/>
    <cellStyle name="20% - 着色 6 2 2 2 2" xfId="2133"/>
    <cellStyle name="20% - 着色 6 2 2 2 2 2" xfId="3694"/>
    <cellStyle name="20% - 着色 6 2 2 3" xfId="2134"/>
    <cellStyle name="20% - 着色 6 2 2 3 2" xfId="3695"/>
    <cellStyle name="20% - 着色 6 2 2 4" xfId="2135"/>
    <cellStyle name="20% - 着色 6 2 2 5" xfId="2136"/>
    <cellStyle name="20% - 着色 6 2 3" xfId="86"/>
    <cellStyle name="20% - 着色 6 2 3 2" xfId="2137"/>
    <cellStyle name="20% - 着色 6 2 3 2 2" xfId="3696"/>
    <cellStyle name="20% - 着色 6 2 3 3" xfId="2138"/>
    <cellStyle name="20% - 着色 6 2 3 4" xfId="2139"/>
    <cellStyle name="20% - 着色 6 2 4" xfId="2140"/>
    <cellStyle name="20% - 着色 6 2 4 2" xfId="1736"/>
    <cellStyle name="20% - 着色 6 2 5" xfId="2141"/>
    <cellStyle name="20% - 着色 6 2 5 2" xfId="2142"/>
    <cellStyle name="20% - 着色 6 2 6" xfId="2143"/>
    <cellStyle name="20% - 着色 6 2 6 2" xfId="2146"/>
    <cellStyle name="20% - 着色 6 2 7" xfId="2149"/>
    <cellStyle name="20% - 着色 6 2 8" xfId="2150"/>
    <cellStyle name="20% - 着色 6 2 9" xfId="2151"/>
    <cellStyle name="20% - 着色 6 2_汇算清缴底稿" xfId="87"/>
    <cellStyle name="20% - 着色 6 3" xfId="88"/>
    <cellStyle name="20% - 着色 6 3 2" xfId="89"/>
    <cellStyle name="20% - 着色 6 3 2 2" xfId="2152"/>
    <cellStyle name="20% - 着色 6 3 2 2 2" xfId="3697"/>
    <cellStyle name="20% - 着色 6 3 3" xfId="2153"/>
    <cellStyle name="20% - 着色 6 3 3 2" xfId="3698"/>
    <cellStyle name="20% - 着色 6 3 4" xfId="2154"/>
    <cellStyle name="20% - 着色 6 3 5" xfId="2155"/>
    <cellStyle name="20% - 着色 6 4" xfId="90"/>
    <cellStyle name="20% - 着色 6 4 2" xfId="2156"/>
    <cellStyle name="20% - 着色 6 4 2 2" xfId="3699"/>
    <cellStyle name="20% - 着色 6 4 3" xfId="2157"/>
    <cellStyle name="20% - 着色 6 4 4" xfId="2158"/>
    <cellStyle name="20% - 着色 6 5" xfId="2160"/>
    <cellStyle name="20% - 着色 6 5 2" xfId="2161"/>
    <cellStyle name="20% - 着色 6 6" xfId="2162"/>
    <cellStyle name="20% - 着色 6 7" xfId="2163"/>
    <cellStyle name="20% - 着色 6 8" xfId="2164"/>
    <cellStyle name="20% - 着色 6_汇算清缴底稿" xfId="91"/>
    <cellStyle name="³¬¼¶Á´½Ó" xfId="595"/>
    <cellStyle name="40% - 强调文字颜色 1 2" xfId="92"/>
    <cellStyle name="40% - 强调文字颜色 1 2 2" xfId="93"/>
    <cellStyle name="40% - 强调文字颜色 1 2 2 2" xfId="94"/>
    <cellStyle name="40% - 强调文字颜色 1 2 2 2 2" xfId="2166"/>
    <cellStyle name="40% - 强调文字颜色 1 2 2 2 2 2" xfId="3700"/>
    <cellStyle name="40% - 强调文字颜色 1 2 2 2 3" xfId="2167"/>
    <cellStyle name="40% - 强调文字颜色 1 2 2 3" xfId="1114"/>
    <cellStyle name="40% - 强调文字颜色 1 2 2 3 2" xfId="2169"/>
    <cellStyle name="40% - 强调文字颜色 1 2 2 3 3" xfId="2168"/>
    <cellStyle name="40% - 强调文字颜色 1 2 2 4" xfId="2170"/>
    <cellStyle name="40% - 强调文字颜色 1 2 2 4 2" xfId="2171"/>
    <cellStyle name="40% - 强调文字颜色 1 2 2 5" xfId="2172"/>
    <cellStyle name="40% - 强调文字颜色 1 2 2 5 2" xfId="2173"/>
    <cellStyle name="40% - 强调文字颜色 1 2 2 6" xfId="2174"/>
    <cellStyle name="40% - 强调文字颜色 1 2 2 6 2" xfId="2175"/>
    <cellStyle name="40% - 强调文字颜色 1 2 2 7" xfId="2176"/>
    <cellStyle name="40% - 强调文字颜色 1 2 2 8" xfId="2178"/>
    <cellStyle name="40% - 强调文字颜色 1 2 3" xfId="95"/>
    <cellStyle name="40% - 强调文字颜色 1 2 3 2" xfId="2179"/>
    <cellStyle name="40% - 强调文字颜色 1 2 3 2 2" xfId="3701"/>
    <cellStyle name="40% - 强调文字颜色 1 2 3 3" xfId="2180"/>
    <cellStyle name="40% - 强调文字颜色 1 2 4" xfId="492"/>
    <cellStyle name="40% - 强调文字颜色 1 2 4 2" xfId="1369"/>
    <cellStyle name="40% - 强调文字颜色 1 2 5" xfId="2181"/>
    <cellStyle name="40% - 强调文字颜色 1 2_汇算清缴底稿" xfId="96"/>
    <cellStyle name="40% - 强调文字颜色 1 3" xfId="1315"/>
    <cellStyle name="40% - 强调文字颜色 1 3 2" xfId="2184"/>
    <cellStyle name="40% - 强调文字颜色 1 3 2 2" xfId="2186"/>
    <cellStyle name="40% - 强调文字颜色 1 3 2 2 2" xfId="2187"/>
    <cellStyle name="40% - 强调文字颜色 1 3 2 3" xfId="2189"/>
    <cellStyle name="40% - 强调文字颜色 1 3 2 3 2" xfId="2190"/>
    <cellStyle name="40% - 强调文字颜色 1 3 2 4" xfId="2192"/>
    <cellStyle name="40% - 强调文字颜色 1 3 2 4 2" xfId="2193"/>
    <cellStyle name="40% - 强调文字颜色 1 3 2 5" xfId="2194"/>
    <cellStyle name="40% - 强调文字颜色 1 3 2 5 2" xfId="2195"/>
    <cellStyle name="40% - 强调文字颜色 1 3 2 6" xfId="2196"/>
    <cellStyle name="40% - 强调文字颜色 1 3 2 6 2" xfId="2197"/>
    <cellStyle name="40% - 强调文字颜色 1 3 2 7" xfId="2199"/>
    <cellStyle name="40% - 强调文字颜色 1 3 2 8" xfId="3702"/>
    <cellStyle name="40% - 强调文字颜色 1 3 3" xfId="2200"/>
    <cellStyle name="40% - 强调文字颜色 1 3 3 2" xfId="2201"/>
    <cellStyle name="40% - 强调文字颜色 1 3 4" xfId="2202"/>
    <cellStyle name="40% - 强调文字颜色 1 3 4 2" xfId="2203"/>
    <cellStyle name="40% - 强调文字颜色 1 3 5" xfId="3503"/>
    <cellStyle name="40% - 强调文字颜色 1 4" xfId="1368"/>
    <cellStyle name="40% - 强调文字颜色 1 4 2" xfId="2205"/>
    <cellStyle name="40% - 强调文字颜色 1 4 2 2" xfId="2206"/>
    <cellStyle name="40% - 强调文字颜色 1 4 3" xfId="2208"/>
    <cellStyle name="40% - 强调文字颜色 1 4 3 2" xfId="2209"/>
    <cellStyle name="40% - 强调文字颜色 1 4 4" xfId="2211"/>
    <cellStyle name="40% - 强调文字颜色 1 4 4 2" xfId="2212"/>
    <cellStyle name="40% - 强调文字颜色 1 4 5" xfId="2214"/>
    <cellStyle name="40% - 强调文字颜色 1 4 5 2" xfId="2215"/>
    <cellStyle name="40% - 强调文字颜色 1 4 6" xfId="2217"/>
    <cellStyle name="40% - 强调文字颜色 1 4 6 2" xfId="2219"/>
    <cellStyle name="40% - 强调文字颜色 1 4 7" xfId="2220"/>
    <cellStyle name="40% - 强调文字颜色 1 5" xfId="1441"/>
    <cellStyle name="40% - 强调文字颜色 1 5 2" xfId="2224"/>
    <cellStyle name="40% - 强调文字颜色 2 2" xfId="97"/>
    <cellStyle name="40% - 强调文字颜色 2 2 2" xfId="98"/>
    <cellStyle name="40% - 强调文字颜色 2 2 2 2" xfId="99"/>
    <cellStyle name="40% - 强调文字颜色 2 2 2 2 2" xfId="2225"/>
    <cellStyle name="40% - 强调文字颜色 2 2 2 2 2 2" xfId="3703"/>
    <cellStyle name="40% - 强调文字颜色 2 2 2 2 3" xfId="2227"/>
    <cellStyle name="40% - 强调文字颜色 2 2 2 3" xfId="1115"/>
    <cellStyle name="40% - 强调文字颜色 2 2 2 3 2" xfId="2230"/>
    <cellStyle name="40% - 强调文字颜色 2 2 2 3 3" xfId="2228"/>
    <cellStyle name="40% - 强调文字颜色 2 2 2 4" xfId="2050"/>
    <cellStyle name="40% - 强调文字颜色 2 2 2 4 2" xfId="1751"/>
    <cellStyle name="40% - 强调文字颜色 2 2 2 5" xfId="2051"/>
    <cellStyle name="40% - 强调文字颜色 2 2 2 5 2" xfId="2231"/>
    <cellStyle name="40% - 强调文字颜色 2 2 2 6" xfId="2053"/>
    <cellStyle name="40% - 强调文字颜色 2 2 2 6 2" xfId="2232"/>
    <cellStyle name="40% - 强调文字颜色 2 2 2 7" xfId="2055"/>
    <cellStyle name="40% - 强调文字颜色 2 2 2 8" xfId="2233"/>
    <cellStyle name="40% - 强调文字颜色 2 2 3" xfId="100"/>
    <cellStyle name="40% - 强调文字颜色 2 2 3 2" xfId="2234"/>
    <cellStyle name="40% - 强调文字颜色 2 2 3 2 2" xfId="3704"/>
    <cellStyle name="40% - 强调文字颜色 2 2 3 3" xfId="2235"/>
    <cellStyle name="40% - 强调文字颜色 2 2 4" xfId="493"/>
    <cellStyle name="40% - 强调文字颜色 2 2 4 2" xfId="1371"/>
    <cellStyle name="40% - 强调文字颜色 2 2 5" xfId="2236"/>
    <cellStyle name="40% - 强调文字颜色 2 2_汇算清缴底稿" xfId="101"/>
    <cellStyle name="40% - 强调文字颜色 2 3" xfId="1316"/>
    <cellStyle name="40% - 强调文字颜色 2 3 2" xfId="2238"/>
    <cellStyle name="40% - 强调文字颜色 2 3 2 2" xfId="2239"/>
    <cellStyle name="40% - 强调文字颜色 2 3 2 2 2" xfId="2240"/>
    <cellStyle name="40% - 强调文字颜色 2 3 2 3" xfId="2241"/>
    <cellStyle name="40% - 强调文字颜色 2 3 2 3 2" xfId="2242"/>
    <cellStyle name="40% - 强调文字颜色 2 3 2 4" xfId="1829"/>
    <cellStyle name="40% - 强调文字颜色 2 3 2 4 2" xfId="1816"/>
    <cellStyle name="40% - 强调文字颜色 2 3 2 5" xfId="2069"/>
    <cellStyle name="40% - 强调文字颜色 2 3 2 5 2" xfId="2243"/>
    <cellStyle name="40% - 强调文字颜色 2 3 2 6" xfId="2071"/>
    <cellStyle name="40% - 强调文字颜色 2 3 2 6 2" xfId="2244"/>
    <cellStyle name="40% - 强调文字颜色 2 3 2 7" xfId="2028"/>
    <cellStyle name="40% - 强调文字颜色 2 3 2 8" xfId="3705"/>
    <cellStyle name="40% - 强调文字颜色 2 3 3" xfId="2245"/>
    <cellStyle name="40% - 强调文字颜色 2 3 3 2" xfId="2246"/>
    <cellStyle name="40% - 强调文字颜色 2 3 4" xfId="2247"/>
    <cellStyle name="40% - 强调文字颜色 2 3 4 2" xfId="2248"/>
    <cellStyle name="40% - 强调文字颜色 2 3 5" xfId="3504"/>
    <cellStyle name="40% - 强调文字颜色 2 4" xfId="1370"/>
    <cellStyle name="40% - 强调文字颜色 2 4 2" xfId="2249"/>
    <cellStyle name="40% - 强调文字颜色 2 4 2 2" xfId="2250"/>
    <cellStyle name="40% - 强调文字颜色 2 4 3" xfId="2251"/>
    <cellStyle name="40% - 强调文字颜色 2 4 3 2" xfId="2252"/>
    <cellStyle name="40% - 强调文字颜色 2 4 4" xfId="2253"/>
    <cellStyle name="40% - 强调文字颜色 2 4 4 2" xfId="2254"/>
    <cellStyle name="40% - 强调文字颜色 2 4 5" xfId="2255"/>
    <cellStyle name="40% - 强调文字颜色 2 4 5 2" xfId="2256"/>
    <cellStyle name="40% - 强调文字颜色 2 4 6" xfId="1788"/>
    <cellStyle name="40% - 强调文字颜色 2 4 6 2" xfId="2257"/>
    <cellStyle name="40% - 强调文字颜色 2 4 7" xfId="1707"/>
    <cellStyle name="40% - 强调文字颜色 2 5" xfId="1442"/>
    <cellStyle name="40% - 强调文字颜色 2 5 2" xfId="2260"/>
    <cellStyle name="40% - 强调文字颜色 3 2" xfId="102"/>
    <cellStyle name="40% - 强调文字颜色 3 2 2" xfId="103"/>
    <cellStyle name="40% - 强调文字颜色 3 2 2 2" xfId="104"/>
    <cellStyle name="40% - 强调文字颜色 3 2 2 2 2" xfId="2262"/>
    <cellStyle name="40% - 强调文字颜色 3 2 2 2 2 2" xfId="3706"/>
    <cellStyle name="40% - 强调文字颜色 3 2 2 2 3" xfId="2264"/>
    <cellStyle name="40% - 强调文字颜色 3 2 2 3" xfId="1116"/>
    <cellStyle name="40% - 强调文字颜色 3 2 2 3 2" xfId="2266"/>
    <cellStyle name="40% - 强调文字颜色 3 2 2 3 3" xfId="2265"/>
    <cellStyle name="40% - 强调文字颜色 3 2 2 4" xfId="2267"/>
    <cellStyle name="40% - 强调文字颜色 3 2 2 4 2" xfId="2198"/>
    <cellStyle name="40% - 强调文字颜色 3 2 2 5" xfId="2268"/>
    <cellStyle name="40% - 强调文字颜色 3 2 2 5 2" xfId="2269"/>
    <cellStyle name="40% - 强调文字颜色 3 2 2 6" xfId="2270"/>
    <cellStyle name="40% - 强调文字颜色 3 2 2 6 2" xfId="2271"/>
    <cellStyle name="40% - 强调文字颜色 3 2 2 7" xfId="2272"/>
    <cellStyle name="40% - 强调文字颜色 3 2 2 8" xfId="2273"/>
    <cellStyle name="40% - 强调文字颜色 3 2 3" xfId="105"/>
    <cellStyle name="40% - 强调文字颜色 3 2 3 2" xfId="2274"/>
    <cellStyle name="40% - 强调文字颜色 3 2 3 2 2" xfId="3707"/>
    <cellStyle name="40% - 强调文字颜色 3 2 3 3" xfId="2275"/>
    <cellStyle name="40% - 强调文字颜色 3 2 4" xfId="494"/>
    <cellStyle name="40% - 强调文字颜色 3 2 4 2" xfId="1373"/>
    <cellStyle name="40% - 强调文字颜色 3 2 5" xfId="2276"/>
    <cellStyle name="40% - 强调文字颜色 3 2_汇算清缴底稿" xfId="106"/>
    <cellStyle name="40% - 强调文字颜色 3 3" xfId="1317"/>
    <cellStyle name="40% - 强调文字颜色 3 3 2" xfId="2277"/>
    <cellStyle name="40% - 强调文字颜色 3 3 2 2" xfId="2278"/>
    <cellStyle name="40% - 强调文字颜色 3 3 2 2 2" xfId="2279"/>
    <cellStyle name="40% - 强调文字颜色 3 3 2 3" xfId="2280"/>
    <cellStyle name="40% - 强调文字颜色 3 3 2 3 2" xfId="2022"/>
    <cellStyle name="40% - 强调文字颜色 3 3 2 4" xfId="2281"/>
    <cellStyle name="40% - 强调文字颜色 3 3 2 4 2" xfId="2027"/>
    <cellStyle name="40% - 强调文字颜色 3 3 2 5" xfId="2282"/>
    <cellStyle name="40% - 强调文字颜色 3 3 2 5 2" xfId="2283"/>
    <cellStyle name="40% - 强调文字颜色 3 3 2 6" xfId="2284"/>
    <cellStyle name="40% - 强调文字颜色 3 3 2 6 2" xfId="2285"/>
    <cellStyle name="40% - 强调文字颜色 3 3 2 7" xfId="2286"/>
    <cellStyle name="40% - 强调文字颜色 3 3 2 8" xfId="3708"/>
    <cellStyle name="40% - 强调文字颜色 3 3 3" xfId="2287"/>
    <cellStyle name="40% - 强调文字颜色 3 3 3 2" xfId="1586"/>
    <cellStyle name="40% - 强调文字颜色 3 3 4" xfId="2288"/>
    <cellStyle name="40% - 强调文字颜色 3 3 4 2" xfId="2289"/>
    <cellStyle name="40% - 强调文字颜色 3 3 5" xfId="3505"/>
    <cellStyle name="40% - 强调文字颜色 3 4" xfId="1372"/>
    <cellStyle name="40% - 强调文字颜色 3 4 2" xfId="2290"/>
    <cellStyle name="40% - 强调文字颜色 3 4 2 2" xfId="2291"/>
    <cellStyle name="40% - 强调文字颜色 3 4 3" xfId="2292"/>
    <cellStyle name="40% - 强调文字颜色 3 4 3 2" xfId="2293"/>
    <cellStyle name="40% - 强调文字颜色 3 4 4" xfId="2261"/>
    <cellStyle name="40% - 强调文字颜色 3 4 4 2" xfId="2294"/>
    <cellStyle name="40% - 强调文字颜色 3 4 5" xfId="2263"/>
    <cellStyle name="40% - 强调文字颜色 3 4 5 2" xfId="2295"/>
    <cellStyle name="40% - 强调文字颜色 3 4 6" xfId="2296"/>
    <cellStyle name="40% - 强调文字颜色 3 4 6 2" xfId="2297"/>
    <cellStyle name="40% - 强调文字颜色 3 4 7" xfId="1613"/>
    <cellStyle name="40% - 强调文字颜色 3 5" xfId="1443"/>
    <cellStyle name="40% - 强调文字颜色 3 5 2" xfId="2299"/>
    <cellStyle name="40% - 强调文字颜色 4 2" xfId="107"/>
    <cellStyle name="40% - 强调文字颜色 4 2 2" xfId="108"/>
    <cellStyle name="40% - 强调文字颜色 4 2 2 2" xfId="109"/>
    <cellStyle name="40% - 强调文字颜色 4 2 2 2 2" xfId="2011"/>
    <cellStyle name="40% - 强调文字颜色 4 2 2 2 2 2" xfId="3709"/>
    <cellStyle name="40% - 强调文字颜色 4 2 2 2 3" xfId="2035"/>
    <cellStyle name="40% - 强调文字颜色 4 2 2 3" xfId="1117"/>
    <cellStyle name="40% - 强调文字颜色 4 2 2 3 2" xfId="2125"/>
    <cellStyle name="40% - 强调文字颜色 4 2 2 3 3" xfId="2300"/>
    <cellStyle name="40% - 强调文字颜色 4 2 2 4" xfId="2302"/>
    <cellStyle name="40% - 强调文字颜色 4 2 2 4 2" xfId="2159"/>
    <cellStyle name="40% - 强调文字颜色 4 2 2 5" xfId="2303"/>
    <cellStyle name="40% - 强调文字颜色 4 2 2 5 2" xfId="2305"/>
    <cellStyle name="40% - 强调文字颜色 4 2 2 6" xfId="2308"/>
    <cellStyle name="40% - 强调文字颜色 4 2 2 6 2" xfId="2310"/>
    <cellStyle name="40% - 强调文字颜色 4 2 2 7" xfId="2312"/>
    <cellStyle name="40% - 强调文字颜色 4 2 2 8" xfId="2314"/>
    <cellStyle name="40% - 强调文字颜色 4 2 3" xfId="110"/>
    <cellStyle name="40% - 强调文字颜色 4 2 3 2" xfId="1631"/>
    <cellStyle name="40% - 强调文字颜色 4 2 3 2 2" xfId="3710"/>
    <cellStyle name="40% - 强调文字颜色 4 2 3 3" xfId="1620"/>
    <cellStyle name="40% - 强调文字颜色 4 2 4" xfId="495"/>
    <cellStyle name="40% - 强调文字颜色 4 2 4 2" xfId="1375"/>
    <cellStyle name="40% - 强调文字颜色 4 2 5" xfId="2317"/>
    <cellStyle name="40% - 强调文字颜色 4 2_汇算清缴底稿" xfId="111"/>
    <cellStyle name="40% - 强调文字颜色 4 3" xfId="1318"/>
    <cellStyle name="40% - 强调文字颜色 4 3 2" xfId="1634"/>
    <cellStyle name="40% - 强调文字颜色 4 3 2 2" xfId="2318"/>
    <cellStyle name="40% - 强调文字颜色 4 3 2 2 2" xfId="2319"/>
    <cellStyle name="40% - 强调文字颜色 4 3 2 3" xfId="2320"/>
    <cellStyle name="40% - 强调文字颜色 4 3 2 3 2" xfId="2321"/>
    <cellStyle name="40% - 强调文字颜色 4 3 2 4" xfId="2323"/>
    <cellStyle name="40% - 强调文字颜色 4 3 2 4 2" xfId="2324"/>
    <cellStyle name="40% - 强调文字颜色 4 3 2 5" xfId="2325"/>
    <cellStyle name="40% - 强调文字颜色 4 3 2 5 2" xfId="2326"/>
    <cellStyle name="40% - 强调文字颜色 4 3 2 6" xfId="2327"/>
    <cellStyle name="40% - 强调文字颜色 4 3 2 6 2" xfId="2329"/>
    <cellStyle name="40% - 强调文字颜色 4 3 2 7" xfId="2330"/>
    <cellStyle name="40% - 强调文字颜色 4 3 2 8" xfId="3711"/>
    <cellStyle name="40% - 强调文字颜色 4 3 3" xfId="2331"/>
    <cellStyle name="40% - 强调文字颜色 4 3 3 2" xfId="2333"/>
    <cellStyle name="40% - 强调文字颜色 4 3 4" xfId="2334"/>
    <cellStyle name="40% - 强调文字颜色 4 3 4 2" xfId="2335"/>
    <cellStyle name="40% - 强调文字颜色 4 3 5" xfId="3506"/>
    <cellStyle name="40% - 强调文字颜色 4 4" xfId="1374"/>
    <cellStyle name="40% - 强调文字颜色 4 4 2" xfId="2336"/>
    <cellStyle name="40% - 强调文字颜色 4 4 2 2" xfId="2337"/>
    <cellStyle name="40% - 强调文字颜色 4 4 3" xfId="2338"/>
    <cellStyle name="40% - 强调文字颜色 4 4 3 2" xfId="2340"/>
    <cellStyle name="40% - 强调文字颜色 4 4 4" xfId="2341"/>
    <cellStyle name="40% - 强调文字颜色 4 4 4 2" xfId="2342"/>
    <cellStyle name="40% - 强调文字颜色 4 4 5" xfId="2343"/>
    <cellStyle name="40% - 强调文字颜色 4 4 5 2" xfId="2345"/>
    <cellStyle name="40% - 强调文字颜色 4 4 6" xfId="2346"/>
    <cellStyle name="40% - 强调文字颜色 4 4 6 2" xfId="2347"/>
    <cellStyle name="40% - 强调文字颜色 4 4 7" xfId="1856"/>
    <cellStyle name="40% - 强调文字颜色 4 5" xfId="1444"/>
    <cellStyle name="40% - 强调文字颜色 4 5 2" xfId="1721"/>
    <cellStyle name="40% - 强调文字颜色 5 2" xfId="112"/>
    <cellStyle name="40% - 强调文字颜色 5 2 2" xfId="113"/>
    <cellStyle name="40% - 强调文字颜色 5 2 2 2" xfId="114"/>
    <cellStyle name="40% - 强调文字颜色 5 2 2 2 2" xfId="2349"/>
    <cellStyle name="40% - 强调文字颜色 5 2 2 2 2 2" xfId="3712"/>
    <cellStyle name="40% - 强调文字颜色 5 2 2 2 3" xfId="2350"/>
    <cellStyle name="40% - 强调文字颜色 5 2 2 3" xfId="1118"/>
    <cellStyle name="40% - 强调文字颜色 5 2 2 3 2" xfId="2353"/>
    <cellStyle name="40% - 强调文字颜色 5 2 2 3 3" xfId="2352"/>
    <cellStyle name="40% - 强调文字颜色 5 2 2 4" xfId="2354"/>
    <cellStyle name="40% - 强调文字颜色 5 2 2 4 2" xfId="2355"/>
    <cellStyle name="40% - 强调文字颜色 5 2 2 5" xfId="2356"/>
    <cellStyle name="40% - 强调文字颜色 5 2 2 5 2" xfId="2357"/>
    <cellStyle name="40% - 强调文字颜色 5 2 2 6" xfId="2358"/>
    <cellStyle name="40% - 强调文字颜色 5 2 2 6 2" xfId="2359"/>
    <cellStyle name="40% - 强调文字颜色 5 2 2 7" xfId="2360"/>
    <cellStyle name="40% - 强调文字颜色 5 2 2 8" xfId="2361"/>
    <cellStyle name="40% - 强调文字颜色 5 2 3" xfId="115"/>
    <cellStyle name="40% - 强调文字颜色 5 2 3 2" xfId="2364"/>
    <cellStyle name="40% - 强调文字颜色 5 2 3 2 2" xfId="3713"/>
    <cellStyle name="40% - 强调文字颜色 5 2 3 3" xfId="2366"/>
    <cellStyle name="40% - 强调文字颜色 5 2 4" xfId="496"/>
    <cellStyle name="40% - 强调文字颜色 5 2 4 2" xfId="1377"/>
    <cellStyle name="40% - 强调文字颜色 5 2 5" xfId="2368"/>
    <cellStyle name="40% - 强调文字颜色 5 2_汇算清缴底稿" xfId="116"/>
    <cellStyle name="40% - 强调文字颜色 5 3" xfId="1319"/>
    <cellStyle name="40% - 强调文字颜色 5 3 2" xfId="2370"/>
    <cellStyle name="40% - 强调文字颜色 5 3 2 2" xfId="2372"/>
    <cellStyle name="40% - 强调文字颜色 5 3 2 2 2" xfId="2373"/>
    <cellStyle name="40% - 强调文字颜色 5 3 2 3" xfId="2375"/>
    <cellStyle name="40% - 强调文字颜色 5 3 2 3 2" xfId="2376"/>
    <cellStyle name="40% - 强调文字颜色 5 3 2 4" xfId="2377"/>
    <cellStyle name="40% - 强调文字颜色 5 3 2 4 2" xfId="2378"/>
    <cellStyle name="40% - 强调文字颜色 5 3 2 5" xfId="2379"/>
    <cellStyle name="40% - 强调文字颜色 5 3 2 5 2" xfId="2381"/>
    <cellStyle name="40% - 强调文字颜色 5 3 2 6" xfId="2383"/>
    <cellStyle name="40% - 强调文字颜色 5 3 2 6 2" xfId="2385"/>
    <cellStyle name="40% - 强调文字颜色 5 3 2 7" xfId="2387"/>
    <cellStyle name="40% - 强调文字颜色 5 3 2 8" xfId="3714"/>
    <cellStyle name="40% - 强调文字颜色 5 3 3" xfId="2388"/>
    <cellStyle name="40% - 强调文字颜色 5 3 3 2" xfId="2390"/>
    <cellStyle name="40% - 强调文字颜色 5 3 4" xfId="2391"/>
    <cellStyle name="40% - 强调文字颜色 5 3 4 2" xfId="2392"/>
    <cellStyle name="40% - 强调文字颜色 5 3 5" xfId="3507"/>
    <cellStyle name="40% - 强调文字颜色 5 4" xfId="1376"/>
    <cellStyle name="40% - 强调文字颜色 5 4 2" xfId="2393"/>
    <cellStyle name="40% - 强调文字颜色 5 4 2 2" xfId="2395"/>
    <cellStyle name="40% - 强调文字颜色 5 4 3" xfId="2396"/>
    <cellStyle name="40% - 强调文字颜色 5 4 3 2" xfId="2398"/>
    <cellStyle name="40% - 强调文字颜色 5 4 4" xfId="2399"/>
    <cellStyle name="40% - 强调文字颜色 5 4 4 2" xfId="2401"/>
    <cellStyle name="40% - 强调文字颜色 5 4 5" xfId="2402"/>
    <cellStyle name="40% - 强调文字颜色 5 4 5 2" xfId="2403"/>
    <cellStyle name="40% - 强调文字颜色 5 4 6" xfId="2404"/>
    <cellStyle name="40% - 强调文字颜色 5 4 6 2" xfId="1947"/>
    <cellStyle name="40% - 强调文字颜色 5 4 7" xfId="1600"/>
    <cellStyle name="40% - 强调文字颜色 5 5" xfId="1445"/>
    <cellStyle name="40% - 强调文字颜色 5 5 2" xfId="2405"/>
    <cellStyle name="40% - 强调文字颜色 6 2" xfId="117"/>
    <cellStyle name="40% - 强调文字颜色 6 2 2" xfId="118"/>
    <cellStyle name="40% - 强调文字颜色 6 2 2 2" xfId="119"/>
    <cellStyle name="40% - 强调文字颜色 6 2 2 2 2" xfId="2412"/>
    <cellStyle name="40% - 强调文字颜色 6 2 2 2 2 2" xfId="3715"/>
    <cellStyle name="40% - 强调文字颜色 6 2 2 2 3" xfId="2413"/>
    <cellStyle name="40% - 强调文字颜色 6 2 2 3" xfId="1119"/>
    <cellStyle name="40% - 强调文字颜色 6 2 2 3 2" xfId="2419"/>
    <cellStyle name="40% - 强调文字颜色 6 2 2 3 3" xfId="2416"/>
    <cellStyle name="40% - 强调文字颜色 6 2 2 4" xfId="2422"/>
    <cellStyle name="40% - 强调文字颜色 6 2 2 4 2" xfId="2425"/>
    <cellStyle name="40% - 强调文字颜色 6 2 2 5" xfId="2428"/>
    <cellStyle name="40% - 强调文字颜色 6 2 2 5 2" xfId="2430"/>
    <cellStyle name="40% - 强调文字颜色 6 2 2 6" xfId="2432"/>
    <cellStyle name="40% - 强调文字颜色 6 2 2 6 2" xfId="2110"/>
    <cellStyle name="40% - 强调文字颜色 6 2 2 7" xfId="2433"/>
    <cellStyle name="40% - 强调文字颜色 6 2 2 8" xfId="2434"/>
    <cellStyle name="40% - 强调文字颜色 6 2 3" xfId="120"/>
    <cellStyle name="40% - 强调文字颜色 6 2 3 2" xfId="2437"/>
    <cellStyle name="40% - 强调文字颜色 6 2 3 2 2" xfId="3716"/>
    <cellStyle name="40% - 强调文字颜色 6 2 3 3" xfId="2439"/>
    <cellStyle name="40% - 强调文字颜色 6 2 4" xfId="497"/>
    <cellStyle name="40% - 强调文字颜色 6 2 4 2" xfId="1379"/>
    <cellStyle name="40% - 强调文字颜色 6 2 5" xfId="2440"/>
    <cellStyle name="40% - 强调文字颜色 6 2_汇算清缴底稿" xfId="121"/>
    <cellStyle name="40% - 强调文字颜色 6 3" xfId="1320"/>
    <cellStyle name="40% - 强调文字颜色 6 3 2" xfId="2441"/>
    <cellStyle name="40% - 强调文字颜色 6 3 2 2" xfId="2444"/>
    <cellStyle name="40% - 强调文字颜色 6 3 2 2 2" xfId="2446"/>
    <cellStyle name="40% - 强调文字颜色 6 3 2 3" xfId="2448"/>
    <cellStyle name="40% - 强调文字颜色 6 3 2 3 2" xfId="2450"/>
    <cellStyle name="40% - 强调文字颜色 6 3 2 4" xfId="2452"/>
    <cellStyle name="40% - 强调文字颜色 6 3 2 4 2" xfId="2454"/>
    <cellStyle name="40% - 强调文字颜色 6 3 2 5" xfId="2456"/>
    <cellStyle name="40% - 强调文字颜色 6 3 2 5 2" xfId="2457"/>
    <cellStyle name="40% - 强调文字颜色 6 3 2 6" xfId="2459"/>
    <cellStyle name="40% - 强调文字颜色 6 3 2 6 2" xfId="2460"/>
    <cellStyle name="40% - 强调文字颜色 6 3 2 7" xfId="2461"/>
    <cellStyle name="40% - 强调文字颜色 6 3 2 8" xfId="3717"/>
    <cellStyle name="40% - 强调文字颜色 6 3 3" xfId="2462"/>
    <cellStyle name="40% - 强调文字颜色 6 3 3 2" xfId="2464"/>
    <cellStyle name="40% - 强调文字颜色 6 3 4" xfId="2465"/>
    <cellStyle name="40% - 强调文字颜色 6 3 4 2" xfId="2466"/>
    <cellStyle name="40% - 强调文字颜色 6 3 5" xfId="3508"/>
    <cellStyle name="40% - 强调文字颜色 6 4" xfId="1378"/>
    <cellStyle name="40% - 强调文字颜色 6 4 2" xfId="2468"/>
    <cellStyle name="40% - 强调文字颜色 6 4 2 2" xfId="2471"/>
    <cellStyle name="40% - 强调文字颜色 6 4 3" xfId="2473"/>
    <cellStyle name="40% - 强调文字颜色 6 4 3 2" xfId="2474"/>
    <cellStyle name="40% - 强调文字颜色 6 4 4" xfId="2476"/>
    <cellStyle name="40% - 强调文字颜色 6 4 4 2" xfId="2477"/>
    <cellStyle name="40% - 强调文字颜色 6 4 5" xfId="2479"/>
    <cellStyle name="40% - 强调文字颜色 6 4 5 2" xfId="2480"/>
    <cellStyle name="40% - 强调文字颜色 6 4 6" xfId="2482"/>
    <cellStyle name="40% - 强调文字颜色 6 4 6 2" xfId="2483"/>
    <cellStyle name="40% - 强调文字颜色 6 4 7" xfId="1804"/>
    <cellStyle name="40% - 强调文字颜色 6 5" xfId="1446"/>
    <cellStyle name="40% - 强调文字颜色 6 5 2" xfId="2484"/>
    <cellStyle name="40% - 着色 1" xfId="122"/>
    <cellStyle name="40% - 着色 1 2" xfId="123"/>
    <cellStyle name="40% - 着色 1 2 2" xfId="124"/>
    <cellStyle name="40% - 着色 1 2 2 2" xfId="125"/>
    <cellStyle name="40% - 着色 1 2 2 2 2" xfId="2487"/>
    <cellStyle name="40% - 着色 1 2 2 2 2 2" xfId="3718"/>
    <cellStyle name="40% - 着色 1 2 2 3" xfId="2488"/>
    <cellStyle name="40% - 着色 1 2 2 3 2" xfId="3719"/>
    <cellStyle name="40% - 着色 1 2 2 4" xfId="2489"/>
    <cellStyle name="40% - 着色 1 2 2 5" xfId="2490"/>
    <cellStyle name="40% - 着色 1 2 3" xfId="126"/>
    <cellStyle name="40% - 着色 1 2 3 2" xfId="1932"/>
    <cellStyle name="40% - 着色 1 2 3 2 2" xfId="3720"/>
    <cellStyle name="40% - 着色 1 2 3 3" xfId="2491"/>
    <cellStyle name="40% - 着色 1 2 3 4" xfId="2492"/>
    <cellStyle name="40% - 着色 1 2 4" xfId="1935"/>
    <cellStyle name="40% - 着色 1 2 4 2" xfId="1937"/>
    <cellStyle name="40% - 着色 1 2 5" xfId="1837"/>
    <cellStyle name="40% - 着色 1 2 5 2" xfId="1939"/>
    <cellStyle name="40% - 着色 1 2 6" xfId="1889"/>
    <cellStyle name="40% - 着色 1 2 6 2" xfId="2494"/>
    <cellStyle name="40% - 着色 1 2 7" xfId="1941"/>
    <cellStyle name="40% - 着色 1 2 8" xfId="2495"/>
    <cellStyle name="40% - 着色 1 2 9" xfId="1580"/>
    <cellStyle name="40% - 着色 1 2_汇算清缴底稿" xfId="127"/>
    <cellStyle name="40% - 着色 1 3" xfId="128"/>
    <cellStyle name="40% - 着色 1 3 2" xfId="129"/>
    <cellStyle name="40% - 着色 1 3 2 2" xfId="2496"/>
    <cellStyle name="40% - 着色 1 3 2 2 2" xfId="3721"/>
    <cellStyle name="40% - 着色 1 3 3" xfId="2497"/>
    <cellStyle name="40% - 着色 1 3 3 2" xfId="3722"/>
    <cellStyle name="40% - 着色 1 3 4" xfId="2499"/>
    <cellStyle name="40% - 着色 1 3 5" xfId="1611"/>
    <cellStyle name="40% - 着色 1 4" xfId="130"/>
    <cellStyle name="40% - 着色 1 4 2" xfId="2501"/>
    <cellStyle name="40% - 着色 1 4 2 2" xfId="3723"/>
    <cellStyle name="40% - 着色 1 4 3" xfId="2502"/>
    <cellStyle name="40% - 着色 1 4 4" xfId="2503"/>
    <cellStyle name="40% - 着色 1 5" xfId="2505"/>
    <cellStyle name="40% - 着色 1 5 2" xfId="2507"/>
    <cellStyle name="40% - 着色 1 6" xfId="2508"/>
    <cellStyle name="40% - 着色 1 7" xfId="2093"/>
    <cellStyle name="40% - 着色 1 8" xfId="2509"/>
    <cellStyle name="40% - 着色 1_汇算清缴底稿" xfId="131"/>
    <cellStyle name="40% - 着色 2" xfId="132"/>
    <cellStyle name="40% - 着色 2 2" xfId="133"/>
    <cellStyle name="40% - 着色 2 2 2" xfId="134"/>
    <cellStyle name="40% - 着色 2 2 2 2" xfId="135"/>
    <cellStyle name="40% - 着色 2 2 2 2 2" xfId="2511"/>
    <cellStyle name="40% - 着色 2 2 2 2 2 2" xfId="3724"/>
    <cellStyle name="40% - 着色 2 2 2 3" xfId="2512"/>
    <cellStyle name="40% - 着色 2 2 2 3 2" xfId="3725"/>
    <cellStyle name="40% - 着色 2 2 2 4" xfId="2513"/>
    <cellStyle name="40% - 着色 2 2 2 5" xfId="2514"/>
    <cellStyle name="40% - 着色 2 2 3" xfId="136"/>
    <cellStyle name="40% - 着色 2 2 3 2" xfId="1960"/>
    <cellStyle name="40% - 着色 2 2 3 2 2" xfId="3726"/>
    <cellStyle name="40% - 着色 2 2 3 3" xfId="2515"/>
    <cellStyle name="40% - 着色 2 2 3 4" xfId="2516"/>
    <cellStyle name="40% - 着色 2 2 4" xfId="1962"/>
    <cellStyle name="40% - 着色 2 2 4 2" xfId="1632"/>
    <cellStyle name="40% - 着色 2 2 5" xfId="1967"/>
    <cellStyle name="40% - 着色 2 2 5 2" xfId="1666"/>
    <cellStyle name="40% - 着色 2 2 6" xfId="1969"/>
    <cellStyle name="40% - 着色 2 2 6 2" xfId="2517"/>
    <cellStyle name="40% - 着色 2 2 7" xfId="2518"/>
    <cellStyle name="40% - 着色 2 2 8" xfId="2519"/>
    <cellStyle name="40% - 着色 2 2 9" xfId="2521"/>
    <cellStyle name="40% - 着色 2 2_汇算清缴底稿" xfId="137"/>
    <cellStyle name="40% - 着色 2 3" xfId="138"/>
    <cellStyle name="40% - 着色 2 3 2" xfId="139"/>
    <cellStyle name="40% - 着色 2 3 2 2" xfId="2522"/>
    <cellStyle name="40% - 着色 2 3 2 2 2" xfId="3727"/>
    <cellStyle name="40% - 着色 2 3 3" xfId="2075"/>
    <cellStyle name="40% - 着色 2 3 3 2" xfId="3728"/>
    <cellStyle name="40% - 着色 2 3 4" xfId="2076"/>
    <cellStyle name="40% - 着色 2 3 5" xfId="2078"/>
    <cellStyle name="40% - 着色 2 4" xfId="140"/>
    <cellStyle name="40% - 着色 2 4 2" xfId="2523"/>
    <cellStyle name="40% - 着色 2 4 2 2" xfId="3729"/>
    <cellStyle name="40% - 着色 2 4 3" xfId="2081"/>
    <cellStyle name="40% - 着色 2 4 4" xfId="2083"/>
    <cellStyle name="40% - 着色 2 5" xfId="2524"/>
    <cellStyle name="40% - 着色 2 5 2" xfId="2525"/>
    <cellStyle name="40% - 着色 2 6" xfId="2526"/>
    <cellStyle name="40% - 着色 2 7" xfId="2527"/>
    <cellStyle name="40% - 着色 2 8" xfId="2528"/>
    <cellStyle name="40% - 着色 2_汇算清缴底稿" xfId="141"/>
    <cellStyle name="40% - 着色 3" xfId="142"/>
    <cellStyle name="40% - 着色 3 2" xfId="143"/>
    <cellStyle name="40% - 着色 3 2 2" xfId="144"/>
    <cellStyle name="40% - 着色 3 2 2 2" xfId="145"/>
    <cellStyle name="40% - 着色 3 2 2 2 2" xfId="2529"/>
    <cellStyle name="40% - 着色 3 2 2 2 2 2" xfId="3730"/>
    <cellStyle name="40% - 着色 3 2 2 3" xfId="2530"/>
    <cellStyle name="40% - 着色 3 2 2 3 2" xfId="3731"/>
    <cellStyle name="40% - 着色 3 2 2 4" xfId="2531"/>
    <cellStyle name="40% - 着色 3 2 2 5" xfId="2532"/>
    <cellStyle name="40% - 着色 3 2 3" xfId="146"/>
    <cellStyle name="40% - 着色 3 2 3 2" xfId="2533"/>
    <cellStyle name="40% - 着色 3 2 3 2 2" xfId="3732"/>
    <cellStyle name="40% - 着色 3 2 3 3" xfId="2534"/>
    <cellStyle name="40% - 着色 3 2 3 4" xfId="2535"/>
    <cellStyle name="40% - 着色 3 2 4" xfId="2536"/>
    <cellStyle name="40% - 着色 3 2 4 2" xfId="2537"/>
    <cellStyle name="40% - 着色 3 2 5" xfId="2538"/>
    <cellStyle name="40% - 着色 3 2 5 2" xfId="1739"/>
    <cellStyle name="40% - 着色 3 2 6" xfId="2539"/>
    <cellStyle name="40% - 着色 3 2 6 2" xfId="2540"/>
    <cellStyle name="40% - 着色 3 2 7" xfId="2541"/>
    <cellStyle name="40% - 着色 3 2 8" xfId="2542"/>
    <cellStyle name="40% - 着色 3 2 9" xfId="2544"/>
    <cellStyle name="40% - 着色 3 2_汇算清缴底稿" xfId="147"/>
    <cellStyle name="40% - 着色 3 3" xfId="148"/>
    <cellStyle name="40% - 着色 3 3 2" xfId="149"/>
    <cellStyle name="40% - 着色 3 3 2 2" xfId="2545"/>
    <cellStyle name="40% - 着色 3 3 2 2 2" xfId="3733"/>
    <cellStyle name="40% - 着色 3 3 3" xfId="1872"/>
    <cellStyle name="40% - 着色 3 3 3 2" xfId="3734"/>
    <cellStyle name="40% - 着色 3 3 4" xfId="2546"/>
    <cellStyle name="40% - 着色 3 3 5" xfId="2547"/>
    <cellStyle name="40% - 着色 3 4" xfId="150"/>
    <cellStyle name="40% - 着色 3 4 2" xfId="2548"/>
    <cellStyle name="40% - 着色 3 4 2 2" xfId="3735"/>
    <cellStyle name="40% - 着色 3 4 3" xfId="2549"/>
    <cellStyle name="40% - 着色 3 4 4" xfId="2550"/>
    <cellStyle name="40% - 着色 3 5" xfId="2551"/>
    <cellStyle name="40% - 着色 3 5 2" xfId="2552"/>
    <cellStyle name="40% - 着色 3 6" xfId="2553"/>
    <cellStyle name="40% - 着色 3 7" xfId="2554"/>
    <cellStyle name="40% - 着色 3 8" xfId="2555"/>
    <cellStyle name="40% - 着色 3_汇算清缴底稿" xfId="151"/>
    <cellStyle name="40% - 着色 4" xfId="152"/>
    <cellStyle name="40% - 着色 4 2" xfId="153"/>
    <cellStyle name="40% - 着色 4 2 2" xfId="154"/>
    <cellStyle name="40% - 着色 4 2 2 2" xfId="155"/>
    <cellStyle name="40% - 着色 4 2 2 2 2" xfId="2557"/>
    <cellStyle name="40% - 着色 4 2 2 2 2 2" xfId="3736"/>
    <cellStyle name="40% - 着色 4 2 2 3" xfId="2559"/>
    <cellStyle name="40% - 着色 4 2 2 3 2" xfId="3737"/>
    <cellStyle name="40% - 着色 4 2 2 4" xfId="2560"/>
    <cellStyle name="40% - 着色 4 2 2 5" xfId="2561"/>
    <cellStyle name="40% - 着色 4 2 3" xfId="156"/>
    <cellStyle name="40% - 着色 4 2 3 2" xfId="2563"/>
    <cellStyle name="40% - 着色 4 2 3 2 2" xfId="3738"/>
    <cellStyle name="40% - 着色 4 2 3 3" xfId="2564"/>
    <cellStyle name="40% - 着色 4 2 3 4" xfId="2565"/>
    <cellStyle name="40% - 着色 4 2 4" xfId="2566"/>
    <cellStyle name="40% - 着色 4 2 4 2" xfId="2567"/>
    <cellStyle name="40% - 着色 4 2 5" xfId="2568"/>
    <cellStyle name="40% - 着色 4 2 5 2" xfId="1765"/>
    <cellStyle name="40% - 着色 4 2 6" xfId="2570"/>
    <cellStyle name="40% - 着色 4 2 6 2" xfId="2571"/>
    <cellStyle name="40% - 着色 4 2 7" xfId="2574"/>
    <cellStyle name="40% - 着色 4 2 8" xfId="2576"/>
    <cellStyle name="40% - 着色 4 2 9" xfId="2578"/>
    <cellStyle name="40% - 着色 4 2_汇算清缴底稿" xfId="157"/>
    <cellStyle name="40% - 着色 4 3" xfId="158"/>
    <cellStyle name="40% - 着色 4 3 2" xfId="159"/>
    <cellStyle name="40% - 着色 4 3 2 2" xfId="2579"/>
    <cellStyle name="40% - 着色 4 3 2 2 2" xfId="3739"/>
    <cellStyle name="40% - 着色 4 3 3" xfId="2580"/>
    <cellStyle name="40% - 着色 4 3 3 2" xfId="3740"/>
    <cellStyle name="40% - 着色 4 3 4" xfId="2581"/>
    <cellStyle name="40% - 着色 4 3 5" xfId="2582"/>
    <cellStyle name="40% - 着色 4 4" xfId="160"/>
    <cellStyle name="40% - 着色 4 4 2" xfId="2583"/>
    <cellStyle name="40% - 着色 4 4 2 2" xfId="3741"/>
    <cellStyle name="40% - 着色 4 4 3" xfId="2584"/>
    <cellStyle name="40% - 着色 4 4 4" xfId="2585"/>
    <cellStyle name="40% - 着色 4 5" xfId="2586"/>
    <cellStyle name="40% - 着色 4 5 2" xfId="2587"/>
    <cellStyle name="40% - 着色 4 6" xfId="2588"/>
    <cellStyle name="40% - 着色 4 7" xfId="2589"/>
    <cellStyle name="40% - 着色 4 8" xfId="2590"/>
    <cellStyle name="40% - 着色 4_汇算清缴底稿" xfId="161"/>
    <cellStyle name="40% - 着色 5" xfId="162"/>
    <cellStyle name="40% - 着色 5 2" xfId="163"/>
    <cellStyle name="40% - 着色 5 2 2" xfId="164"/>
    <cellStyle name="40% - 着色 5 2 2 2" xfId="165"/>
    <cellStyle name="40% - 着色 5 2 2 2 2" xfId="2594"/>
    <cellStyle name="40% - 着色 5 2 2 2 2 2" xfId="3742"/>
    <cellStyle name="40% - 着色 5 2 2 3" xfId="1798"/>
    <cellStyle name="40% - 着色 5 2 2 3 2" xfId="3743"/>
    <cellStyle name="40% - 着色 5 2 2 4" xfId="1800"/>
    <cellStyle name="40% - 着色 5 2 2 5" xfId="2595"/>
    <cellStyle name="40% - 着色 5 2 3" xfId="166"/>
    <cellStyle name="40% - 着色 5 2 3 2" xfId="2598"/>
    <cellStyle name="40% - 着色 5 2 3 2 2" xfId="3744"/>
    <cellStyle name="40% - 着色 5 2 3 3" xfId="1681"/>
    <cellStyle name="40% - 着色 5 2 3 4" xfId="2599"/>
    <cellStyle name="40% - 着色 5 2 4" xfId="2601"/>
    <cellStyle name="40% - 着色 5 2 4 2" xfId="2602"/>
    <cellStyle name="40% - 着色 5 2 5" xfId="2603"/>
    <cellStyle name="40% - 着色 5 2 5 2" xfId="1792"/>
    <cellStyle name="40% - 着色 5 2 6" xfId="2384"/>
    <cellStyle name="40% - 着色 5 2 6 2" xfId="1870"/>
    <cellStyle name="40% - 着色 5 2 7" xfId="2604"/>
    <cellStyle name="40% - 着色 5 2 8" xfId="2605"/>
    <cellStyle name="40% - 着色 5 2 9" xfId="2607"/>
    <cellStyle name="40% - 着色 5 2_汇算清缴底稿" xfId="167"/>
    <cellStyle name="40% - 着色 5 3" xfId="168"/>
    <cellStyle name="40% - 着色 5 3 2" xfId="169"/>
    <cellStyle name="40% - 着色 5 3 2 2" xfId="2610"/>
    <cellStyle name="40% - 着色 5 3 2 2 2" xfId="3745"/>
    <cellStyle name="40% - 着色 5 3 3" xfId="2612"/>
    <cellStyle name="40% - 着色 5 3 3 2" xfId="3746"/>
    <cellStyle name="40% - 着色 5 3 4" xfId="2132"/>
    <cellStyle name="40% - 着色 5 3 5" xfId="2613"/>
    <cellStyle name="40% - 着色 5 4" xfId="170"/>
    <cellStyle name="40% - 着色 5 4 2" xfId="2616"/>
    <cellStyle name="40% - 着色 5 4 2 2" xfId="3747"/>
    <cellStyle name="40% - 着色 5 4 3" xfId="2617"/>
    <cellStyle name="40% - 着色 5 4 4" xfId="2619"/>
    <cellStyle name="40% - 着色 5 5" xfId="2621"/>
    <cellStyle name="40% - 着色 5 5 2" xfId="2623"/>
    <cellStyle name="40% - 着色 5 6" xfId="2625"/>
    <cellStyle name="40% - 着色 5 7" xfId="2627"/>
    <cellStyle name="40% - 着色 5 8" xfId="2629"/>
    <cellStyle name="40% - 着色 5_汇算清缴底稿" xfId="171"/>
    <cellStyle name="40% - 着色 6" xfId="172"/>
    <cellStyle name="40% - 着色 6 2" xfId="173"/>
    <cellStyle name="40% - 着色 6 2 2" xfId="174"/>
    <cellStyle name="40% - 着色 6 2 2 2" xfId="175"/>
    <cellStyle name="40% - 着色 6 2 2 2 2" xfId="2632"/>
    <cellStyle name="40% - 着色 6 2 2 2 2 2" xfId="3748"/>
    <cellStyle name="40% - 着色 6 2 2 3" xfId="1826"/>
    <cellStyle name="40% - 着色 6 2 2 3 2" xfId="3749"/>
    <cellStyle name="40% - 着色 6 2 2 4" xfId="2633"/>
    <cellStyle name="40% - 着色 6 2 2 5" xfId="2634"/>
    <cellStyle name="40% - 着色 6 2 3" xfId="176"/>
    <cellStyle name="40% - 着色 6 2 3 2" xfId="2635"/>
    <cellStyle name="40% - 着色 6 2 3 2 2" xfId="3750"/>
    <cellStyle name="40% - 着色 6 2 3 3" xfId="1830"/>
    <cellStyle name="40% - 着色 6 2 3 4" xfId="2636"/>
    <cellStyle name="40% - 着色 6 2 4" xfId="2637"/>
    <cellStyle name="40% - 着色 6 2 4 2" xfId="2638"/>
    <cellStyle name="40% - 着色 6 2 5" xfId="2639"/>
    <cellStyle name="40% - 着色 6 2 5 2" xfId="1934"/>
    <cellStyle name="40% - 着色 6 2 6" xfId="2640"/>
    <cellStyle name="40% - 着色 6 2 6 2" xfId="2498"/>
    <cellStyle name="40% - 着色 6 2 7" xfId="2641"/>
    <cellStyle name="40% - 着色 6 2 8" xfId="2642"/>
    <cellStyle name="40% - 着色 6 2 9" xfId="2643"/>
    <cellStyle name="40% - 着色 6 2_汇算清缴底稿" xfId="177"/>
    <cellStyle name="40% - 着色 6 3" xfId="178"/>
    <cellStyle name="40% - 着色 6 3 2" xfId="179"/>
    <cellStyle name="40% - 着色 6 3 2 2" xfId="2644"/>
    <cellStyle name="40% - 着色 6 3 2 2 2" xfId="3751"/>
    <cellStyle name="40% - 着色 6 3 3" xfId="2645"/>
    <cellStyle name="40% - 着色 6 3 3 2" xfId="3752"/>
    <cellStyle name="40% - 着色 6 3 4" xfId="2646"/>
    <cellStyle name="40% - 着色 6 3 5" xfId="2647"/>
    <cellStyle name="40% - 着色 6 4" xfId="180"/>
    <cellStyle name="40% - 着色 6 4 2" xfId="2648"/>
    <cellStyle name="40% - 着色 6 4 2 2" xfId="3753"/>
    <cellStyle name="40% - 着色 6 4 3" xfId="2649"/>
    <cellStyle name="40% - 着色 6 4 4" xfId="2650"/>
    <cellStyle name="40% - 着色 6 5" xfId="2651"/>
    <cellStyle name="40% - 着色 6 5 2" xfId="2652"/>
    <cellStyle name="40% - 着色 6 6" xfId="2653"/>
    <cellStyle name="40% - 着色 6 7" xfId="2654"/>
    <cellStyle name="40% - 着色 6 8" xfId="2655"/>
    <cellStyle name="40% - 着色 6_汇算清缴底稿" xfId="181"/>
    <cellStyle name="60% - 强调文字颜色 1 2" xfId="182"/>
    <cellStyle name="60% - 强调文字颜色 1 2 2" xfId="183"/>
    <cellStyle name="60% - 强调文字颜色 1 2 2 2" xfId="2657"/>
    <cellStyle name="60% - 强调文字颜色 1 2 2 3" xfId="2658"/>
    <cellStyle name="60% - 强调文字颜色 1 2 2 4" xfId="2659"/>
    <cellStyle name="60% - 强调文字颜色 1 2 2 5" xfId="2660"/>
    <cellStyle name="60% - 强调文字颜色 1 2 2 6" xfId="2661"/>
    <cellStyle name="60% - 强调文字颜色 1 2 2 7" xfId="2662"/>
    <cellStyle name="60% - 强调文字颜色 1 2 2 8" xfId="2663"/>
    <cellStyle name="60% - 强调文字颜色 1 2 3" xfId="498"/>
    <cellStyle name="60% - 强调文字颜色 1 2 3 2" xfId="1381"/>
    <cellStyle name="60% - 强调文字颜色 1 2 4" xfId="2664"/>
    <cellStyle name="60% - 强调文字颜色 1 2 5" xfId="2665"/>
    <cellStyle name="60% - 强调文字颜色 1 2_汇算清缴底稿" xfId="184"/>
    <cellStyle name="60% - 强调文字颜色 1 3" xfId="1321"/>
    <cellStyle name="60% - 强调文字颜色 1 3 2" xfId="2667"/>
    <cellStyle name="60% - 强调文字颜色 1 3 2 2" xfId="2668"/>
    <cellStyle name="60% - 强调文字颜色 1 3 2 3" xfId="2669"/>
    <cellStyle name="60% - 强调文字颜色 1 3 2 4" xfId="2670"/>
    <cellStyle name="60% - 强调文字颜色 1 3 2 5" xfId="2671"/>
    <cellStyle name="60% - 强调文字颜色 1 3 2 6" xfId="2672"/>
    <cellStyle name="60% - 强调文字颜色 1 3 2 7" xfId="3754"/>
    <cellStyle name="60% - 强调文字颜色 1 3 3" xfId="2673"/>
    <cellStyle name="60% - 强调文字颜色 1 3 4" xfId="2674"/>
    <cellStyle name="60% - 强调文字颜色 1 3 5" xfId="3509"/>
    <cellStyle name="60% - 强调文字颜色 1 4" xfId="1380"/>
    <cellStyle name="60% - 强调文字颜色 1 4 2" xfId="2675"/>
    <cellStyle name="60% - 强调文字颜色 1 4 3" xfId="2676"/>
    <cellStyle name="60% - 强调文字颜色 1 4 4" xfId="2677"/>
    <cellStyle name="60% - 强调文字颜色 1 4 5" xfId="2678"/>
    <cellStyle name="60% - 强调文字颜色 1 4 6" xfId="2679"/>
    <cellStyle name="60% - 强调文字颜色 1 5" xfId="1447"/>
    <cellStyle name="60% - 强调文字颜色 1 5 2" xfId="2680"/>
    <cellStyle name="60% - 强调文字颜色 2 2" xfId="185"/>
    <cellStyle name="60% - 强调文字颜色 2 2 2" xfId="186"/>
    <cellStyle name="60% - 强调文字颜色 2 2 2 2" xfId="2681"/>
    <cellStyle name="60% - 强调文字颜色 2 2 2 3" xfId="2682"/>
    <cellStyle name="60% - 强调文字颜色 2 2 2 4" xfId="2683"/>
    <cellStyle name="60% - 强调文字颜色 2 2 2 5" xfId="2684"/>
    <cellStyle name="60% - 强调文字颜色 2 2 2 6" xfId="2685"/>
    <cellStyle name="60% - 强调文字颜色 2 2 2 7" xfId="2686"/>
    <cellStyle name="60% - 强调文字颜色 2 2 2 8" xfId="2687"/>
    <cellStyle name="60% - 强调文字颜色 2 2 3" xfId="499"/>
    <cellStyle name="60% - 强调文字颜色 2 2 3 2" xfId="1383"/>
    <cellStyle name="60% - 强调文字颜色 2 2 4" xfId="2688"/>
    <cellStyle name="60% - 强调文字颜色 2 2 5" xfId="2689"/>
    <cellStyle name="60% - 强调文字颜色 2 2_汇算清缴底稿" xfId="187"/>
    <cellStyle name="60% - 强调文字颜色 2 3" xfId="1322"/>
    <cellStyle name="60% - 强调文字颜色 2 3 2" xfId="2691"/>
    <cellStyle name="60% - 强调文字颜色 2 3 2 2" xfId="2692"/>
    <cellStyle name="60% - 强调文字颜色 2 3 2 3" xfId="2693"/>
    <cellStyle name="60% - 强调文字颜色 2 3 2 4" xfId="2506"/>
    <cellStyle name="60% - 强调文字颜色 2 3 2 5" xfId="2694"/>
    <cellStyle name="60% - 强调文字颜色 2 3 2 6" xfId="2695"/>
    <cellStyle name="60% - 强调文字颜色 2 3 2 7" xfId="3755"/>
    <cellStyle name="60% - 强调文字颜色 2 3 3" xfId="2696"/>
    <cellStyle name="60% - 强调文字颜色 2 3 4" xfId="2697"/>
    <cellStyle name="60% - 强调文字颜色 2 3 5" xfId="3510"/>
    <cellStyle name="60% - 强调文字颜色 2 4" xfId="1382"/>
    <cellStyle name="60% - 强调文字颜色 2 4 2" xfId="2698"/>
    <cellStyle name="60% - 强调文字颜色 2 4 3" xfId="2699"/>
    <cellStyle name="60% - 强调文字颜色 2 4 4" xfId="2700"/>
    <cellStyle name="60% - 强调文字颜色 2 4 5" xfId="2701"/>
    <cellStyle name="60% - 强调文字颜色 2 4 6" xfId="2702"/>
    <cellStyle name="60% - 强调文字颜色 2 5" xfId="1448"/>
    <cellStyle name="60% - 强调文字颜色 2 5 2" xfId="2703"/>
    <cellStyle name="60% - 强调文字颜色 3 2" xfId="188"/>
    <cellStyle name="60% - 强调文字颜色 3 2 2" xfId="189"/>
    <cellStyle name="60% - 强调文字颜色 3 2 2 2" xfId="2704"/>
    <cellStyle name="60% - 强调文字颜色 3 2 2 3" xfId="2705"/>
    <cellStyle name="60% - 强调文字颜色 3 2 2 4" xfId="2706"/>
    <cellStyle name="60% - 强调文字颜色 3 2 2 5" xfId="2707"/>
    <cellStyle name="60% - 强调文字颜色 3 2 2 6" xfId="2708"/>
    <cellStyle name="60% - 强调文字颜色 3 2 2 7" xfId="2709"/>
    <cellStyle name="60% - 强调文字颜色 3 2 2 8" xfId="2710"/>
    <cellStyle name="60% - 强调文字颜色 3 2 3" xfId="500"/>
    <cellStyle name="60% - 强调文字颜色 3 2 3 2" xfId="1385"/>
    <cellStyle name="60% - 强调文字颜色 3 2 4" xfId="2711"/>
    <cellStyle name="60% - 强调文字颜色 3 2 5" xfId="2712"/>
    <cellStyle name="60% - 强调文字颜色 3 2_汇算清缴底稿" xfId="190"/>
    <cellStyle name="60% - 强调文字颜色 3 3" xfId="1323"/>
    <cellStyle name="60% - 强调文字颜色 3 3 2" xfId="2714"/>
    <cellStyle name="60% - 强调文字颜色 3 3 2 2" xfId="2715"/>
    <cellStyle name="60% - 强调文字颜色 3 3 2 3" xfId="2716"/>
    <cellStyle name="60% - 强调文字颜色 3 3 2 4" xfId="2717"/>
    <cellStyle name="60% - 强调文字颜色 3 3 2 5" xfId="2718"/>
    <cellStyle name="60% - 强调文字颜色 3 3 2 6" xfId="2719"/>
    <cellStyle name="60% - 强调文字颜色 3 3 2 7" xfId="3756"/>
    <cellStyle name="60% - 强调文字颜色 3 3 3" xfId="2720"/>
    <cellStyle name="60% - 强调文字颜色 3 3 4" xfId="2721"/>
    <cellStyle name="60% - 强调文字颜色 3 3 5" xfId="3511"/>
    <cellStyle name="60% - 强调文字颜色 3 4" xfId="1384"/>
    <cellStyle name="60% - 强调文字颜色 3 4 2" xfId="2722"/>
    <cellStyle name="60% - 强调文字颜色 3 4 3" xfId="2723"/>
    <cellStyle name="60% - 强调文字颜色 3 4 4" xfId="2724"/>
    <cellStyle name="60% - 强调文字颜色 3 4 5" xfId="2725"/>
    <cellStyle name="60% - 强调文字颜色 3 4 6" xfId="2726"/>
    <cellStyle name="60% - 强调文字颜色 3 5" xfId="1449"/>
    <cellStyle name="60% - 强调文字颜色 3 5 2" xfId="2727"/>
    <cellStyle name="60% - 强调文字颜色 4 2" xfId="191"/>
    <cellStyle name="60% - 强调文字颜色 4 2 2" xfId="192"/>
    <cellStyle name="60% - 强调文字颜色 4 2 2 2" xfId="2467"/>
    <cellStyle name="60% - 强调文字颜色 4 2 2 3" xfId="2472"/>
    <cellStyle name="60% - 强调文字颜色 4 2 2 4" xfId="2475"/>
    <cellStyle name="60% - 强调文字颜色 4 2 2 5" xfId="2478"/>
    <cellStyle name="60% - 强调文字颜色 4 2 2 6" xfId="2481"/>
    <cellStyle name="60% - 强调文字颜色 4 2 2 7" xfId="1803"/>
    <cellStyle name="60% - 强调文字颜色 4 2 2 8" xfId="1763"/>
    <cellStyle name="60% - 强调文字颜色 4 2 3" xfId="501"/>
    <cellStyle name="60% - 强调文字颜色 4 2 3 2" xfId="1387"/>
    <cellStyle name="60% - 强调文字颜色 4 2 4" xfId="2729"/>
    <cellStyle name="60% - 强调文字颜色 4 2 5" xfId="2731"/>
    <cellStyle name="60% - 强调文字颜色 4 2_汇算清缴底稿" xfId="193"/>
    <cellStyle name="60% - 强调文字颜色 4 3" xfId="1324"/>
    <cellStyle name="60% - 强调文字颜色 4 3 2" xfId="2734"/>
    <cellStyle name="60% - 强调文字颜色 4 3 2 2" xfId="2735"/>
    <cellStyle name="60% - 强调文字颜色 4 3 2 3" xfId="2736"/>
    <cellStyle name="60% - 强调文字颜色 4 3 2 4" xfId="2737"/>
    <cellStyle name="60% - 强调文字颜色 4 3 2 5" xfId="2738"/>
    <cellStyle name="60% - 强调文字颜色 4 3 2 6" xfId="2739"/>
    <cellStyle name="60% - 强调文字颜色 4 3 2 7" xfId="3757"/>
    <cellStyle name="60% - 强调文字颜色 4 3 3" xfId="2741"/>
    <cellStyle name="60% - 强调文字颜色 4 3 4" xfId="2743"/>
    <cellStyle name="60% - 强调文字颜色 4 3 5" xfId="3512"/>
    <cellStyle name="60% - 强调文字颜色 4 4" xfId="1386"/>
    <cellStyle name="60% - 强调文字颜色 4 4 2" xfId="2744"/>
    <cellStyle name="60% - 强调文字颜色 4 4 3" xfId="2745"/>
    <cellStyle name="60% - 强调文字颜色 4 4 4" xfId="2746"/>
    <cellStyle name="60% - 强调文字颜色 4 4 5" xfId="2747"/>
    <cellStyle name="60% - 强调文字颜色 4 4 6" xfId="2748"/>
    <cellStyle name="60% - 强调文字颜色 4 5" xfId="1450"/>
    <cellStyle name="60% - 强调文字颜色 4 5 2" xfId="2749"/>
    <cellStyle name="60% - 强调文字颜色 5 2" xfId="194"/>
    <cellStyle name="60% - 强调文字颜色 5 2 2" xfId="195"/>
    <cellStyle name="60% - 强调文字颜色 5 2 2 2" xfId="2752"/>
    <cellStyle name="60% - 强调文字颜色 5 2 2 3" xfId="2753"/>
    <cellStyle name="60% - 强调文字颜色 5 2 2 4" xfId="2754"/>
    <cellStyle name="60% - 强调文字颜色 5 2 2 5" xfId="2755"/>
    <cellStyle name="60% - 强调文字颜色 5 2 2 6" xfId="2756"/>
    <cellStyle name="60% - 强调文字颜色 5 2 2 7" xfId="2757"/>
    <cellStyle name="60% - 强调文字颜色 5 2 2 8" xfId="2666"/>
    <cellStyle name="60% - 强调文字颜色 5 2 3" xfId="502"/>
    <cellStyle name="60% - 强调文字颜色 5 2 3 2" xfId="1389"/>
    <cellStyle name="60% - 强调文字颜色 5 2 4" xfId="2759"/>
    <cellStyle name="60% - 强调文字颜色 5 2 5" xfId="2761"/>
    <cellStyle name="60% - 强调文字颜色 5 2_汇算清缴底稿" xfId="196"/>
    <cellStyle name="60% - 强调文字颜色 5 3" xfId="1325"/>
    <cellStyle name="60% - 强调文字颜色 5 3 2" xfId="2764"/>
    <cellStyle name="60% - 强调文字颜色 5 3 2 2" xfId="2765"/>
    <cellStyle name="60% - 强调文字颜色 5 3 2 3" xfId="2766"/>
    <cellStyle name="60% - 强调文字颜色 5 3 2 4" xfId="2767"/>
    <cellStyle name="60% - 强调文字颜色 5 3 2 5" xfId="2768"/>
    <cellStyle name="60% - 强调文字颜色 5 3 2 6" xfId="2769"/>
    <cellStyle name="60% - 强调文字颜色 5 3 2 7" xfId="3758"/>
    <cellStyle name="60% - 强调文字颜色 5 3 3" xfId="2770"/>
    <cellStyle name="60% - 强调文字颜色 5 3 4" xfId="2771"/>
    <cellStyle name="60% - 强调文字颜色 5 3 5" xfId="3513"/>
    <cellStyle name="60% - 强调文字颜色 5 4" xfId="1388"/>
    <cellStyle name="60% - 强调文字颜色 5 4 2" xfId="2774"/>
    <cellStyle name="60% - 强调文字颜色 5 4 3" xfId="2775"/>
    <cellStyle name="60% - 强调文字颜色 5 4 4" xfId="2776"/>
    <cellStyle name="60% - 强调文字颜色 5 4 5" xfId="2777"/>
    <cellStyle name="60% - 强调文字颜色 5 4 6" xfId="2778"/>
    <cellStyle name="60% - 强调文字颜色 5 5" xfId="1451"/>
    <cellStyle name="60% - 强调文字颜色 5 5 2" xfId="2780"/>
    <cellStyle name="60% - 强调文字颜色 6 2" xfId="197"/>
    <cellStyle name="60% - 强调文字颜色 6 2 2" xfId="198"/>
    <cellStyle name="60% - 强调文字颜色 6 2 2 2" xfId="2784"/>
    <cellStyle name="60% - 强调文字颜色 6 2 2 3" xfId="2785"/>
    <cellStyle name="60% - 强调文字颜色 6 2 2 4" xfId="2786"/>
    <cellStyle name="60% - 强调文字颜色 6 2 2 5" xfId="2787"/>
    <cellStyle name="60% - 强调文字颜色 6 2 2 6" xfId="2788"/>
    <cellStyle name="60% - 强调文字颜色 6 2 2 7" xfId="2789"/>
    <cellStyle name="60% - 强调文字颜色 6 2 2 8" xfId="2790"/>
    <cellStyle name="60% - 强调文字颜色 6 2 3" xfId="503"/>
    <cellStyle name="60% - 强调文字颜色 6 2 3 2" xfId="1391"/>
    <cellStyle name="60% - 强调文字颜色 6 2 4" xfId="2791"/>
    <cellStyle name="60% - 强调文字颜色 6 2 5" xfId="1974"/>
    <cellStyle name="60% - 强调文字颜色 6 3" xfId="1326"/>
    <cellStyle name="60% - 强调文字颜色 6 3 2" xfId="2794"/>
    <cellStyle name="60% - 强调文字颜色 6 3 2 2" xfId="2795"/>
    <cellStyle name="60% - 强调文字颜色 6 3 2 3" xfId="2796"/>
    <cellStyle name="60% - 强调文字颜色 6 3 2 4" xfId="2797"/>
    <cellStyle name="60% - 强调文字颜色 6 3 2 5" xfId="2798"/>
    <cellStyle name="60% - 强调文字颜色 6 3 2 6" xfId="2799"/>
    <cellStyle name="60% - 强调文字颜色 6 3 2 7" xfId="3759"/>
    <cellStyle name="60% - 强调文字颜色 6 3 3" xfId="2800"/>
    <cellStyle name="60% - 强调文字颜色 6 3 4" xfId="2801"/>
    <cellStyle name="60% - 强调文字颜色 6 3 5" xfId="3514"/>
    <cellStyle name="60% - 强调文字颜色 6 4" xfId="1390"/>
    <cellStyle name="60% - 强调文字颜色 6 4 2" xfId="2307"/>
    <cellStyle name="60% - 强调文字颜色 6 4 3" xfId="2311"/>
    <cellStyle name="60% - 强调文字颜色 6 4 4" xfId="2313"/>
    <cellStyle name="60% - 强调文字颜色 6 4 5" xfId="2802"/>
    <cellStyle name="60% - 强调文字颜色 6 4 6" xfId="2803"/>
    <cellStyle name="60% - 强调文字颜色 6 5" xfId="1452"/>
    <cellStyle name="60% - 着色 1" xfId="199"/>
    <cellStyle name="60% - 着色 1 2" xfId="200"/>
    <cellStyle name="60% - 着色 1 2 2" xfId="201"/>
    <cellStyle name="60% - 着色 1 2 2 2" xfId="2805"/>
    <cellStyle name="60% - 着色 1 2 2 3" xfId="2807"/>
    <cellStyle name="60% - 着色 1 2 3" xfId="2808"/>
    <cellStyle name="60% - 着色 1 2 4" xfId="2809"/>
    <cellStyle name="60% - 着色 1 2 5" xfId="2810"/>
    <cellStyle name="60% - 着色 1 2 6" xfId="2811"/>
    <cellStyle name="60% - 着色 1 2 7" xfId="2812"/>
    <cellStyle name="60% - 着色 1 2 8" xfId="2814"/>
    <cellStyle name="60% - 着色 1 3" xfId="202"/>
    <cellStyle name="60% - 着色 1 3 2" xfId="2816"/>
    <cellStyle name="60% - 着色 1 3 3" xfId="2818"/>
    <cellStyle name="60% - 着色 1 4" xfId="2819"/>
    <cellStyle name="60% - 着色 1 5" xfId="2820"/>
    <cellStyle name="60% - 着色 1 6" xfId="2804"/>
    <cellStyle name="60% - 着色 1 7" xfId="2806"/>
    <cellStyle name="60% - 着色 2" xfId="203"/>
    <cellStyle name="60% - 着色 2 2" xfId="204"/>
    <cellStyle name="60% - 着色 2 2 2" xfId="205"/>
    <cellStyle name="60% - 着色 2 2 2 2" xfId="2825"/>
    <cellStyle name="60% - 着色 2 2 2 3" xfId="2827"/>
    <cellStyle name="60% - 着色 2 2 3" xfId="2830"/>
    <cellStyle name="60% - 着色 2 2 4" xfId="2832"/>
    <cellStyle name="60% - 着色 2 2 5" xfId="2834"/>
    <cellStyle name="60% - 着色 2 2 6" xfId="2835"/>
    <cellStyle name="60% - 着色 2 2 7" xfId="2836"/>
    <cellStyle name="60% - 着色 2 2 8" xfId="2837"/>
    <cellStyle name="60% - 着色 2 3" xfId="206"/>
    <cellStyle name="60% - 着色 2 3 2" xfId="2839"/>
    <cellStyle name="60% - 着色 2 3 3" xfId="2841"/>
    <cellStyle name="60% - 着色 2 4" xfId="2842"/>
    <cellStyle name="60% - 着色 2 5" xfId="2844"/>
    <cellStyle name="60% - 着色 2 6" xfId="2845"/>
    <cellStyle name="60% - 着色 2 7" xfId="2846"/>
    <cellStyle name="60% - 着色 3" xfId="207"/>
    <cellStyle name="60% - 着色 3 2" xfId="208"/>
    <cellStyle name="60% - 着色 3 2 2" xfId="209"/>
    <cellStyle name="60% - 着色 3 2 2 2" xfId="2207"/>
    <cellStyle name="60% - 着色 3 2 2 3" xfId="2210"/>
    <cellStyle name="60% - 着色 3 2 3" xfId="1678"/>
    <cellStyle name="60% - 着色 3 2 4" xfId="2847"/>
    <cellStyle name="60% - 着色 3 2 5" xfId="2848"/>
    <cellStyle name="60% - 着色 3 2 6" xfId="2849"/>
    <cellStyle name="60% - 着色 3 2 7" xfId="2850"/>
    <cellStyle name="60% - 着色 3 2 8" xfId="2851"/>
    <cellStyle name="60% - 着色 3 3" xfId="210"/>
    <cellStyle name="60% - 着色 3 3 2" xfId="2852"/>
    <cellStyle name="60% - 着色 3 3 3" xfId="2853"/>
    <cellStyle name="60% - 着色 3 4" xfId="2854"/>
    <cellStyle name="60% - 着色 3 5" xfId="2855"/>
    <cellStyle name="60% - 着色 3 6" xfId="2856"/>
    <cellStyle name="60% - 着色 3 7" xfId="2857"/>
    <cellStyle name="60% - 着色 4" xfId="211"/>
    <cellStyle name="60% - 着色 4 2" xfId="212"/>
    <cellStyle name="60% - 着色 4 2 2" xfId="213"/>
    <cellStyle name="60% - 着色 4 2 2 2" xfId="2860"/>
    <cellStyle name="60% - 着色 4 2 2 3" xfId="2861"/>
    <cellStyle name="60% - 着色 4 2 3" xfId="1703"/>
    <cellStyle name="60% - 着色 4 2 4" xfId="2863"/>
    <cellStyle name="60% - 着色 4 2 5" xfId="2865"/>
    <cellStyle name="60% - 着色 4 2 6" xfId="2867"/>
    <cellStyle name="60% - 着色 4 2 7" xfId="2868"/>
    <cellStyle name="60% - 着色 4 2 8" xfId="2869"/>
    <cellStyle name="60% - 着色 4 3" xfId="214"/>
    <cellStyle name="60% - 着色 4 3 2" xfId="2870"/>
    <cellStyle name="60% - 着色 4 3 3" xfId="2871"/>
    <cellStyle name="60% - 着色 4 4" xfId="2872"/>
    <cellStyle name="60% - 着色 4 5" xfId="2874"/>
    <cellStyle name="60% - 着色 4 6" xfId="2876"/>
    <cellStyle name="60% - 着色 4 7" xfId="2878"/>
    <cellStyle name="60% - 着色 5" xfId="215"/>
    <cellStyle name="60% - 着色 5 2" xfId="216"/>
    <cellStyle name="60% - 着色 5 2 2" xfId="217"/>
    <cellStyle name="60% - 着色 5 2 2 2" xfId="2880"/>
    <cellStyle name="60% - 着色 5 2 2 3" xfId="2881"/>
    <cellStyle name="60% - 着色 5 2 3" xfId="1637"/>
    <cellStyle name="60% - 着色 5 2 4" xfId="2883"/>
    <cellStyle name="60% - 着色 5 2 5" xfId="2885"/>
    <cellStyle name="60% - 着色 5 2 6" xfId="1647"/>
    <cellStyle name="60% - 着色 5 2 7" xfId="1650"/>
    <cellStyle name="60% - 着色 5 2 8" xfId="1653"/>
    <cellStyle name="60% - 着色 5 3" xfId="218"/>
    <cellStyle name="60% - 着色 5 3 2" xfId="2886"/>
    <cellStyle name="60% - 着色 5 3 3" xfId="1719"/>
    <cellStyle name="60% - 着色 5 4" xfId="2888"/>
    <cellStyle name="60% - 着色 5 5" xfId="2890"/>
    <cellStyle name="60% - 着色 5 6" xfId="2891"/>
    <cellStyle name="60% - 着色 5 7" xfId="2892"/>
    <cellStyle name="60% - 着色 6" xfId="219"/>
    <cellStyle name="60% - 着色 6 2" xfId="220"/>
    <cellStyle name="60% - 着色 6 2 2" xfId="221"/>
    <cellStyle name="60% - 着色 6 2 2 2" xfId="2751"/>
    <cellStyle name="60% - 着色 6 2 2 3" xfId="2758"/>
    <cellStyle name="60% - 着色 6 2 3" xfId="2763"/>
    <cellStyle name="60% - 着色 6 2 4" xfId="2773"/>
    <cellStyle name="60% - 着色 6 2 5" xfId="2779"/>
    <cellStyle name="60% - 着色 6 2 6" xfId="2893"/>
    <cellStyle name="60% - 着色 6 2 7" xfId="2894"/>
    <cellStyle name="60% - 着色 6 2 8" xfId="2895"/>
    <cellStyle name="60% - 着色 6 3" xfId="222"/>
    <cellStyle name="60% - 着色 6 3 2" xfId="2781"/>
    <cellStyle name="60% - 着色 6 3 3" xfId="2792"/>
    <cellStyle name="60% - 着色 6 4" xfId="2896"/>
    <cellStyle name="60% - 着色 6 5" xfId="2897"/>
    <cellStyle name="60% - 着色 6 6" xfId="2898"/>
    <cellStyle name="60% - 着色 6 7" xfId="2900"/>
    <cellStyle name="6mal" xfId="596"/>
    <cellStyle name="AA FRAME" xfId="597"/>
    <cellStyle name="AA HEADING" xfId="598"/>
    <cellStyle name="AA INITIALS" xfId="599"/>
    <cellStyle name="AA INPUT" xfId="600"/>
    <cellStyle name="AA LOCK" xfId="601"/>
    <cellStyle name="AA MGR NAME" xfId="602"/>
    <cellStyle name="AA NORMAL" xfId="603"/>
    <cellStyle name="AA NUMBER" xfId="604"/>
    <cellStyle name="AA NUMBER2" xfId="605"/>
    <cellStyle name="AA QUESTION" xfId="606"/>
    <cellStyle name="AA SHADE" xfId="607"/>
    <cellStyle name="Accent1" xfId="608"/>
    <cellStyle name="Accent1 - 20%" xfId="609"/>
    <cellStyle name="Accent1 - 40%" xfId="610"/>
    <cellStyle name="Accent1 - 60%" xfId="611"/>
    <cellStyle name="Accent2" xfId="612"/>
    <cellStyle name="Accent2 - 20%" xfId="613"/>
    <cellStyle name="Accent2 - 40%" xfId="614"/>
    <cellStyle name="Accent2 - 60%" xfId="615"/>
    <cellStyle name="Accent3" xfId="616"/>
    <cellStyle name="Accent3 - 20%" xfId="617"/>
    <cellStyle name="Accent3 - 40%" xfId="618"/>
    <cellStyle name="Accent3 - 60%" xfId="619"/>
    <cellStyle name="Accent3_1-合并报表打印版-中央国企" xfId="620"/>
    <cellStyle name="Accent4" xfId="621"/>
    <cellStyle name="Accent4 - 20%" xfId="622"/>
    <cellStyle name="Accent4 - 40%" xfId="623"/>
    <cellStyle name="Accent4 - 60%" xfId="624"/>
    <cellStyle name="Accent4_1-合并报表打印版-中央国企" xfId="625"/>
    <cellStyle name="Accent5" xfId="626"/>
    <cellStyle name="Accent5 - 20%" xfId="627"/>
    <cellStyle name="Accent5 - 40%" xfId="628"/>
    <cellStyle name="Accent5 - 60%" xfId="629"/>
    <cellStyle name="Accent5_1-合并报表打印版-中央国企" xfId="630"/>
    <cellStyle name="Accent6" xfId="631"/>
    <cellStyle name="Accent6 - 20%" xfId="632"/>
    <cellStyle name="Accent6 - 40%" xfId="633"/>
    <cellStyle name="Accent6 - 60%" xfId="634"/>
    <cellStyle name="Accent6_1-合并报表打印版-中央国企" xfId="635"/>
    <cellStyle name="accounting" xfId="636"/>
    <cellStyle name="Angus" xfId="637"/>
    <cellStyle name="args.style" xfId="638"/>
    <cellStyle name="AutoFormat-Optionen" xfId="853"/>
    <cellStyle name="Black" xfId="639"/>
    <cellStyle name="Border" xfId="640"/>
    <cellStyle name="Border 2" xfId="1543"/>
    <cellStyle name="Border 3" xfId="1574"/>
    <cellStyle name="Ç§Î»·Ö¸ô[0]_Consolidation" xfId="641"/>
    <cellStyle name="Ç§Î»·Ö¸ô_Consolidation" xfId="642"/>
    <cellStyle name="Calc Currency (0)" xfId="643"/>
    <cellStyle name="Calc Currency (0) 2" xfId="1166"/>
    <cellStyle name="Calc Currency (2)" xfId="644"/>
    <cellStyle name="Calc Percent (0)" xfId="645"/>
    <cellStyle name="Calc Percent (1)" xfId="646"/>
    <cellStyle name="Calc Percent (2)" xfId="647"/>
    <cellStyle name="Calc Units (0)" xfId="648"/>
    <cellStyle name="Calc Units (1)" xfId="649"/>
    <cellStyle name="Calc Units (2)" xfId="650"/>
    <cellStyle name="category" xfId="854"/>
    <cellStyle name="Col Heads" xfId="855"/>
    <cellStyle name="ColLevel_0" xfId="223"/>
    <cellStyle name="Column_Title" xfId="651"/>
    <cellStyle name="Comma  - Style1" xfId="652"/>
    <cellStyle name="Comma  - Style1 2" xfId="1167"/>
    <cellStyle name="Comma  - Style2" xfId="653"/>
    <cellStyle name="Comma  - Style2 2" xfId="1168"/>
    <cellStyle name="Comma  - Style3" xfId="654"/>
    <cellStyle name="Comma  - Style3 2" xfId="1169"/>
    <cellStyle name="Comma  - Style4" xfId="655"/>
    <cellStyle name="Comma  - Style4 2" xfId="1170"/>
    <cellStyle name="Comma  - Style5" xfId="656"/>
    <cellStyle name="Comma  - Style5 2" xfId="1171"/>
    <cellStyle name="Comma  - Style6" xfId="657"/>
    <cellStyle name="Comma  - Style6 2" xfId="1172"/>
    <cellStyle name="Comma  - Style7" xfId="658"/>
    <cellStyle name="Comma  - Style7 2" xfId="1173"/>
    <cellStyle name="Comma  - Style8" xfId="659"/>
    <cellStyle name="Comma  - Style8 2" xfId="1174"/>
    <cellStyle name="Comma [0]_ SG&amp;A Bridge " xfId="856"/>
    <cellStyle name="Comma [00]" xfId="660"/>
    <cellStyle name="Comma 2" xfId="504"/>
    <cellStyle name="Comma 2 2" xfId="661"/>
    <cellStyle name="Comma 2 2 2" xfId="1175"/>
    <cellStyle name="Comma 3" xfId="505"/>
    <cellStyle name="Comma 3 2" xfId="662"/>
    <cellStyle name="Comma 5" xfId="857"/>
    <cellStyle name="comma zerodec" xfId="663"/>
    <cellStyle name="Comma,0" xfId="858"/>
    <cellStyle name="Comma,1" xfId="859"/>
    <cellStyle name="Comma,2" xfId="860"/>
    <cellStyle name="Comma_ SG&amp;A Bridge " xfId="861"/>
    <cellStyle name="Currency [0]_ SG&amp;A Bridge " xfId="862"/>
    <cellStyle name="Currency [00]" xfId="664"/>
    <cellStyle name="Currency,0" xfId="863"/>
    <cellStyle name="Currency,2" xfId="864"/>
    <cellStyle name="Currency_ SG&amp;A Bridge " xfId="865"/>
    <cellStyle name="Currency0" xfId="665"/>
    <cellStyle name="Currency1" xfId="666"/>
    <cellStyle name="Date" xfId="667"/>
    <cellStyle name="Date 2" xfId="1176"/>
    <cellStyle name="Date Short" xfId="668"/>
    <cellStyle name="Date_capinves" xfId="669"/>
    <cellStyle name="Dezimal [0]_Actual vs. Prior" xfId="670"/>
    <cellStyle name="Dezimal_Actual vs. Prior" xfId="671"/>
    <cellStyle name="Dollar (zero dec)" xfId="672"/>
    <cellStyle name="E&amp;Y House" xfId="673"/>
    <cellStyle name="Enter Currency (0)" xfId="674"/>
    <cellStyle name="Enter Currency (2)" xfId="675"/>
    <cellStyle name="Enter Units (0)" xfId="676"/>
    <cellStyle name="Enter Units (1)" xfId="677"/>
    <cellStyle name="Enter Units (2)" xfId="678"/>
    <cellStyle name="entry" xfId="679"/>
    <cellStyle name="entry box" xfId="680"/>
    <cellStyle name="Euro" xfId="506"/>
    <cellStyle name="Euro 2" xfId="507"/>
    <cellStyle name="Euro 2 2" xfId="508"/>
    <cellStyle name="Euro_Book1" xfId="681"/>
    <cellStyle name="F2" xfId="682"/>
    <cellStyle name="F3" xfId="683"/>
    <cellStyle name="F4" xfId="684"/>
    <cellStyle name="F5" xfId="685"/>
    <cellStyle name="F6" xfId="686"/>
    <cellStyle name="F7" xfId="687"/>
    <cellStyle name="F8" xfId="688"/>
    <cellStyle name="Fixed" xfId="689"/>
    <cellStyle name="Grey" xfId="509"/>
    <cellStyle name="HEADER" xfId="866"/>
    <cellStyle name="Header1" xfId="510"/>
    <cellStyle name="Header1 2" xfId="1134"/>
    <cellStyle name="Header1 2 2" xfId="1157"/>
    <cellStyle name="Header1 2 2 2" xfId="1296"/>
    <cellStyle name="Header1 2 3" xfId="1274"/>
    <cellStyle name="Header1 3" xfId="1139"/>
    <cellStyle name="Header1 3 2" xfId="1149"/>
    <cellStyle name="Header1 3 2 2" xfId="1288"/>
    <cellStyle name="Header1 3 3" xfId="1279"/>
    <cellStyle name="Header1 4" xfId="1143"/>
    <cellStyle name="Header1 4 2" xfId="1153"/>
    <cellStyle name="Header1 4 2 2" xfId="1292"/>
    <cellStyle name="Header1 4 3" xfId="1160"/>
    <cellStyle name="Header1 4 3 2" xfId="1299"/>
    <cellStyle name="Header1 4 4" xfId="1283"/>
    <cellStyle name="Header1 5" xfId="1144"/>
    <cellStyle name="Header1 5 2" xfId="1154"/>
    <cellStyle name="Header1 5 2 2" xfId="1293"/>
    <cellStyle name="Header1 5 3" xfId="1161"/>
    <cellStyle name="Header1 5 3 2" xfId="1300"/>
    <cellStyle name="Header1 5 4" xfId="1284"/>
    <cellStyle name="Header1 6" xfId="1145"/>
    <cellStyle name="Header1 6 2" xfId="1155"/>
    <cellStyle name="Header1 6 2 2" xfId="1294"/>
    <cellStyle name="Header1 6 3" xfId="1162"/>
    <cellStyle name="Header1 6 3 2" xfId="1301"/>
    <cellStyle name="Header1 6 4" xfId="1285"/>
    <cellStyle name="Header1 7" xfId="1254"/>
    <cellStyle name="Header2" xfId="511"/>
    <cellStyle name="Header2 2" xfId="1481"/>
    <cellStyle name="Header2 3" xfId="4085"/>
    <cellStyle name="Header2 4" xfId="1492"/>
    <cellStyle name="Heading1" xfId="690"/>
    <cellStyle name="Heading2" xfId="691"/>
    <cellStyle name="Hidden" xfId="692"/>
    <cellStyle name="Hyperlink_PERSONAL" xfId="693"/>
    <cellStyle name="Input [yellow]" xfId="512"/>
    <cellStyle name="Input Cells" xfId="694"/>
    <cellStyle name="left" xfId="1177"/>
    <cellStyle name="Link Currency (0)" xfId="695"/>
    <cellStyle name="Link Currency (2)" xfId="696"/>
    <cellStyle name="Link Units (0)" xfId="697"/>
    <cellStyle name="Link Units (1)" xfId="698"/>
    <cellStyle name="Link Units (2)" xfId="699"/>
    <cellStyle name="Linked Cells" xfId="700"/>
    <cellStyle name="Millares [0]_96 Risk" xfId="701"/>
    <cellStyle name="Millares_96 Risk" xfId="702"/>
    <cellStyle name="Milliers [0]_!!!GO" xfId="703"/>
    <cellStyle name="Milliers_!!!GO" xfId="704"/>
    <cellStyle name="Model" xfId="867"/>
    <cellStyle name="Model 2" xfId="1178"/>
    <cellStyle name="Moneda [0]_96 Risk" xfId="705"/>
    <cellStyle name="Moneda_96 Risk" xfId="706"/>
    <cellStyle name="Monétaire [0]_!!!GO" xfId="707"/>
    <cellStyle name="Monétaire_!!!GO" xfId="708"/>
    <cellStyle name="Mon閠aire [0]_laroux" xfId="1179"/>
    <cellStyle name="Mon閠aire_laroux" xfId="1180"/>
    <cellStyle name="New Times Roman" xfId="709"/>
    <cellStyle name="no dec" xfId="710"/>
    <cellStyle name="Non défini" xfId="711"/>
    <cellStyle name="Normal - Style1" xfId="513"/>
    <cellStyle name="Normal - Style1 2" xfId="514"/>
    <cellStyle name="Normal - Style1 2 2" xfId="515"/>
    <cellStyle name="Normal - Style1 3" xfId="516"/>
    <cellStyle name="Normal - Style1 4" xfId="868"/>
    <cellStyle name="Normal 2" xfId="1181"/>
    <cellStyle name="Normal_ SG&amp;A Bridge " xfId="869"/>
    <cellStyle name="Normalny_Arkusz1" xfId="712"/>
    <cellStyle name="Œ…‹æØ‚è [0.00]_Region Orders (2)" xfId="713"/>
    <cellStyle name="Œ…‹æØ‚è_Region Orders (2)" xfId="714"/>
    <cellStyle name="per.style" xfId="715"/>
    <cellStyle name="Percent [0]" xfId="716"/>
    <cellStyle name="Percent [00]" xfId="717"/>
    <cellStyle name="Percent [2]" xfId="517"/>
    <cellStyle name="Percent 2" xfId="518"/>
    <cellStyle name="Percent 2 2" xfId="1182"/>
    <cellStyle name="Percent_#6 Temps &amp; Contractors" xfId="718"/>
    <cellStyle name="Prefilled" xfId="719"/>
    <cellStyle name="PrePop Currency (0)" xfId="720"/>
    <cellStyle name="PrePop Currency (2)" xfId="721"/>
    <cellStyle name="PrePop Units (0)" xfId="722"/>
    <cellStyle name="PrePop Units (1)" xfId="723"/>
    <cellStyle name="PrePop Units (2)" xfId="724"/>
    <cellStyle name="price" xfId="725"/>
    <cellStyle name="Red" xfId="726"/>
    <cellStyle name="revised" xfId="727"/>
    <cellStyle name="row_def_array" xfId="870"/>
    <cellStyle name="RowLevel_0" xfId="224"/>
    <cellStyle name="SAPBEXaggData" xfId="871"/>
    <cellStyle name="SAPBEXaggData 2" xfId="4028"/>
    <cellStyle name="SAPBEXaggData 3" xfId="3958"/>
    <cellStyle name="SAPBEXaggDataEmph" xfId="872"/>
    <cellStyle name="SAPBEXaggDataEmph 2" xfId="4027"/>
    <cellStyle name="SAPBEXaggDataEmph 3" xfId="3944"/>
    <cellStyle name="SAPBEXaggItem" xfId="873"/>
    <cellStyle name="SAPBEXaggItem 2" xfId="4026"/>
    <cellStyle name="SAPBEXaggItem 3" xfId="3943"/>
    <cellStyle name="SAPBEXaggItemX" xfId="874"/>
    <cellStyle name="SAPBEXaggItemX 2" xfId="1496"/>
    <cellStyle name="SAPBEXaggItemX 3" xfId="4002"/>
    <cellStyle name="SAPBEXchaText" xfId="875"/>
    <cellStyle name="SAPBEXexcBad7" xfId="876"/>
    <cellStyle name="SAPBEXexcBad7 2" xfId="4025"/>
    <cellStyle name="SAPBEXexcBad7 3" xfId="1559"/>
    <cellStyle name="SAPBEXexcBad8" xfId="877"/>
    <cellStyle name="SAPBEXexcBad8 2" xfId="4024"/>
    <cellStyle name="SAPBEXexcBad8 3" xfId="1545"/>
    <cellStyle name="SAPBEXexcBad9" xfId="878"/>
    <cellStyle name="SAPBEXexcBad9 2" xfId="4023"/>
    <cellStyle name="SAPBEXexcBad9 3" xfId="1482"/>
    <cellStyle name="SAPBEXexcCritical4" xfId="879"/>
    <cellStyle name="SAPBEXexcCritical4 2" xfId="4022"/>
    <cellStyle name="SAPBEXexcCritical4 3" xfId="4029"/>
    <cellStyle name="SAPBEXexcCritical5" xfId="880"/>
    <cellStyle name="SAPBEXexcCritical5 2" xfId="4021"/>
    <cellStyle name="SAPBEXexcCritical5 3" xfId="4062"/>
    <cellStyle name="SAPBEXexcCritical6" xfId="881"/>
    <cellStyle name="SAPBEXexcCritical6 2" xfId="3994"/>
    <cellStyle name="SAPBEXexcCritical6 3" xfId="4072"/>
    <cellStyle name="SAPBEXexcGood1" xfId="882"/>
    <cellStyle name="SAPBEXexcGood1 2" xfId="4020"/>
    <cellStyle name="SAPBEXexcGood1 3" xfId="4003"/>
    <cellStyle name="SAPBEXexcGood2" xfId="883"/>
    <cellStyle name="SAPBEXexcGood2 2" xfId="1497"/>
    <cellStyle name="SAPBEXexcGood2 3" xfId="3894"/>
    <cellStyle name="SAPBEXexcGood3" xfId="884"/>
    <cellStyle name="SAPBEXexcGood3 2" xfId="1498"/>
    <cellStyle name="SAPBEXexcGood3 3" xfId="4059"/>
    <cellStyle name="SAPBEXfilterDrill" xfId="885"/>
    <cellStyle name="SAPBEXfilterDrill 2" xfId="1146"/>
    <cellStyle name="SAPBEXfilterDrill 2 2" xfId="1156"/>
    <cellStyle name="SAPBEXfilterDrill 2 2 2" xfId="1295"/>
    <cellStyle name="SAPBEXfilterDrill 2 3" xfId="1163"/>
    <cellStyle name="SAPBEXfilterDrill 2 3 2" xfId="1302"/>
    <cellStyle name="SAPBEXfilterDrill 2 4" xfId="1286"/>
    <cellStyle name="SAPBEXfilterDrill 3" xfId="1142"/>
    <cellStyle name="SAPBEXfilterDrill 3 2" xfId="1152"/>
    <cellStyle name="SAPBEXfilterDrill 3 2 2" xfId="1291"/>
    <cellStyle name="SAPBEXfilterDrill 3 3" xfId="1282"/>
    <cellStyle name="SAPBEXfilterDrill 4" xfId="1141"/>
    <cellStyle name="SAPBEXfilterDrill 4 2" xfId="1151"/>
    <cellStyle name="SAPBEXfilterDrill 4 2 2" xfId="1290"/>
    <cellStyle name="SAPBEXfilterDrill 4 3" xfId="1159"/>
    <cellStyle name="SAPBEXfilterDrill 4 3 2" xfId="1298"/>
    <cellStyle name="SAPBEXfilterDrill 4 4" xfId="1281"/>
    <cellStyle name="SAPBEXfilterDrill 5" xfId="1140"/>
    <cellStyle name="SAPBEXfilterDrill 5 2" xfId="1150"/>
    <cellStyle name="SAPBEXfilterDrill 5 2 2" xfId="1289"/>
    <cellStyle name="SAPBEXfilterDrill 5 3" xfId="1158"/>
    <cellStyle name="SAPBEXfilterDrill 5 3 2" xfId="1297"/>
    <cellStyle name="SAPBEXfilterDrill 5 4" xfId="1280"/>
    <cellStyle name="SAPBEXfilterDrill 6" xfId="1131"/>
    <cellStyle name="SAPBEXfilterDrill 6 2" xfId="1272"/>
    <cellStyle name="SAPBEXfilterDrill 7" xfId="1183"/>
    <cellStyle name="SAPBEXfilterDrill 7 2" xfId="1303"/>
    <cellStyle name="SAPBEXfilterDrill 8" xfId="1263"/>
    <cellStyle name="SAPBEXfilterItem" xfId="886"/>
    <cellStyle name="SAPBEXfilterText" xfId="887"/>
    <cellStyle name="SAPBEXformats" xfId="888"/>
    <cellStyle name="SAPBEXformats 2" xfId="4019"/>
    <cellStyle name="SAPBEXformats 3" xfId="3959"/>
    <cellStyle name="SAPBEXheaderItem" xfId="889"/>
    <cellStyle name="SAPBEXheaderText" xfId="890"/>
    <cellStyle name="SAPBEXHLevel0" xfId="891"/>
    <cellStyle name="SAPBEXHLevel0 2" xfId="4018"/>
    <cellStyle name="SAPBEXHLevel0 3" xfId="1528"/>
    <cellStyle name="SAPBEXHLevel0X" xfId="892"/>
    <cellStyle name="SAPBEXHLevel0X 2" xfId="1499"/>
    <cellStyle name="SAPBEXHLevel0X 3" xfId="3917"/>
    <cellStyle name="SAPBEXHLevel1" xfId="893"/>
    <cellStyle name="SAPBEXHLevel1 2" xfId="4017"/>
    <cellStyle name="SAPBEXHLevel1 3" xfId="1485"/>
    <cellStyle name="SAPBEXHLevel1X" xfId="894"/>
    <cellStyle name="SAPBEXHLevel1X 2" xfId="4016"/>
    <cellStyle name="SAPBEXHLevel1X 3" xfId="1516"/>
    <cellStyle name="SAPBEXHLevel2" xfId="895"/>
    <cellStyle name="SAPBEXHLevel2 2" xfId="3954"/>
    <cellStyle name="SAPBEXHLevel2 3" xfId="1564"/>
    <cellStyle name="SAPBEXHLevel2X" xfId="896"/>
    <cellStyle name="SAPBEXHLevel2X 2" xfId="4015"/>
    <cellStyle name="SAPBEXHLevel2X 3" xfId="1520"/>
    <cellStyle name="SAPBEXHLevel3" xfId="897"/>
    <cellStyle name="SAPBEXHLevel3 2" xfId="3996"/>
    <cellStyle name="SAPBEXHLevel3 3" xfId="4037"/>
    <cellStyle name="SAPBEXHLevel3X" xfId="898"/>
    <cellStyle name="SAPBEXHLevel3X 2" xfId="4014"/>
    <cellStyle name="SAPBEXHLevel3X 3" xfId="4040"/>
    <cellStyle name="SAPBEXresData" xfId="899"/>
    <cellStyle name="SAPBEXresData 2" xfId="4013"/>
    <cellStyle name="SAPBEXresData 3" xfId="4082"/>
    <cellStyle name="SAPBEXresDataEmph" xfId="900"/>
    <cellStyle name="SAPBEXresDataEmph 2" xfId="4012"/>
    <cellStyle name="SAPBEXresDataEmph 3" xfId="4039"/>
    <cellStyle name="SAPBEXresItem" xfId="901"/>
    <cellStyle name="SAPBEXresItem 2" xfId="1500"/>
    <cellStyle name="SAPBEXresItem 3" xfId="1506"/>
    <cellStyle name="SAPBEXresItemX" xfId="902"/>
    <cellStyle name="SAPBEXresItemX 2" xfId="1501"/>
    <cellStyle name="SAPBEXresItemX 3" xfId="4007"/>
    <cellStyle name="SAPBEXstdData" xfId="903"/>
    <cellStyle name="SAPBEXstdData 2" xfId="1502"/>
    <cellStyle name="SAPBEXstdData 3" xfId="1570"/>
    <cellStyle name="SAPBEXstdDataEmph" xfId="904"/>
    <cellStyle name="SAPBEXstdDataEmph 2" xfId="4011"/>
    <cellStyle name="SAPBEXstdDataEmph 3" xfId="1572"/>
    <cellStyle name="SAPBEXstdItem" xfId="905"/>
    <cellStyle name="SAPBEXstdItem 2" xfId="4010"/>
    <cellStyle name="SAPBEXstdItem 3" xfId="3948"/>
    <cellStyle name="SAPBEXstdItemX" xfId="906"/>
    <cellStyle name="SAPBEXstdItemX 2" xfId="4009"/>
    <cellStyle name="SAPBEXstdItemX 3" xfId="1479"/>
    <cellStyle name="SAPBEXtitle" xfId="907"/>
    <cellStyle name="SAPBEXundefined" xfId="908"/>
    <cellStyle name="SAPBEXundefined 2" xfId="4008"/>
    <cellStyle name="SAPBEXundefined 3" xfId="3988"/>
    <cellStyle name="section" xfId="728"/>
    <cellStyle name="SOR" xfId="909"/>
    <cellStyle name="SOR 2" xfId="1147"/>
    <cellStyle name="SOR 2 2" xfId="1287"/>
    <cellStyle name="SOR 3" xfId="1132"/>
    <cellStyle name="SOR 3 2" xfId="1273"/>
    <cellStyle name="SOR 4" xfId="1184"/>
    <cellStyle name="SOR 4 2" xfId="1304"/>
    <cellStyle name="SOR 5" xfId="1264"/>
    <cellStyle name="Standard_CEE (2)" xfId="729"/>
    <cellStyle name="style" xfId="730"/>
    <cellStyle name="Style 1" xfId="731"/>
    <cellStyle name="style1" xfId="732"/>
    <cellStyle name="style2" xfId="733"/>
    <cellStyle name="subhead" xfId="910"/>
    <cellStyle name="t]_x000d__x000a_color schemes=默认 Windows_x000d__x000a__x000d__x000a_[color schemes]_x000d__x000a_Arizona=804000,FFFFFF,FFFFFF,0,FFFFFF,0,808040,C0C0C0,FFFFF" xfId="1185"/>
    <cellStyle name="Text Indent A" xfId="734"/>
    <cellStyle name="Text Indent B" xfId="735"/>
    <cellStyle name="Text Indent C" xfId="736"/>
    <cellStyle name="title" xfId="737"/>
    <cellStyle name="Total" xfId="738"/>
    <cellStyle name="Tusental (0)_pldt" xfId="519"/>
    <cellStyle name="Tusental_pldt" xfId="520"/>
    <cellStyle name="Valuta (0)_pldt" xfId="521"/>
    <cellStyle name="Valuta_pldt" xfId="522"/>
    <cellStyle name="Währung [0]_Actual vs. Prior" xfId="739"/>
    <cellStyle name="Währung_Actual vs. Prior" xfId="740"/>
    <cellStyle name="wrap" xfId="1186"/>
    <cellStyle name="Zhengnan" xfId="741"/>
    <cellStyle name="パーセント_laroux" xfId="742"/>
    <cellStyle name="_PLDT" xfId="911"/>
    <cellStyle name="_laroux" xfId="912"/>
    <cellStyle name="だ[0]_PLDT" xfId="913"/>
    <cellStyle name="だ_PLDT" xfId="914"/>
    <cellStyle name="だ[0]_Total (2)" xfId="915"/>
    <cellStyle name="だ_laroux" xfId="916"/>
    <cellStyle name="百分比 2" xfId="225"/>
    <cellStyle name="百分比 2 2" xfId="743"/>
    <cellStyle name="百分比 2 2 2" xfId="917"/>
    <cellStyle name="百分比 2 2 2 2" xfId="918"/>
    <cellStyle name="百分比 2 2 2 3" xfId="1267"/>
    <cellStyle name="百分比 2 2 3" xfId="1266"/>
    <cellStyle name="百分比 2 3" xfId="919"/>
    <cellStyle name="百分比 2 3 2" xfId="1187"/>
    <cellStyle name="百分比 2 4" xfId="920"/>
    <cellStyle name="百分比 2 4 2" xfId="3760"/>
    <cellStyle name="百分比 2 5" xfId="1102"/>
    <cellStyle name="百分比 2 6" xfId="1262"/>
    <cellStyle name="百分比 3" xfId="226"/>
    <cellStyle name="百分比 3 2" xfId="744"/>
    <cellStyle name="百分比 3 2 2" xfId="921"/>
    <cellStyle name="百分比 3 2 3" xfId="2901"/>
    <cellStyle name="百分比 3 3" xfId="3515"/>
    <cellStyle name="百分比 3 4" xfId="3761"/>
    <cellStyle name="百分比 4" xfId="745"/>
    <cellStyle name="百分比 4 2" xfId="3516"/>
    <cellStyle name="百分比 4 3" xfId="3762"/>
    <cellStyle name="百分比 4 4" xfId="2902"/>
    <cellStyle name="百分比 5" xfId="746"/>
    <cellStyle name="百分比 5 2" xfId="3517"/>
    <cellStyle name="百分比 6" xfId="747"/>
    <cellStyle name="百分比 7" xfId="1100"/>
    <cellStyle name="百分比 8" xfId="1120"/>
    <cellStyle name="捠壿 [0.00]_PRODUCT DETAIL Q1" xfId="922"/>
    <cellStyle name="捠壿_PRODUCT DETAIL Q1" xfId="923"/>
    <cellStyle name="编号" xfId="748"/>
    <cellStyle name="标题 1 2" xfId="227"/>
    <cellStyle name="标题 1 2 2" xfId="228"/>
    <cellStyle name="标题 1 2 2 2" xfId="2091"/>
    <cellStyle name="标题 1 2 2 3" xfId="2903"/>
    <cellStyle name="标题 1 2 3" xfId="2904"/>
    <cellStyle name="标题 1 2 4" xfId="2905"/>
    <cellStyle name="标题 1 3" xfId="1328"/>
    <cellStyle name="标题 1 3 2" xfId="2486"/>
    <cellStyle name="标题 1 3 2 2" xfId="3763"/>
    <cellStyle name="标题 1 3 3" xfId="2906"/>
    <cellStyle name="标题 1 3 4" xfId="3518"/>
    <cellStyle name="标题 1 4" xfId="1393"/>
    <cellStyle name="标题 1 5" xfId="1454"/>
    <cellStyle name="标题 2 2" xfId="229"/>
    <cellStyle name="标题 2 2 2" xfId="230"/>
    <cellStyle name="标题 2 2 2 2" xfId="2907"/>
    <cellStyle name="标题 2 2 2 3" xfId="2908"/>
    <cellStyle name="标题 2 2 3" xfId="2909"/>
    <cellStyle name="标题 2 2 4" xfId="2910"/>
    <cellStyle name="标题 2 3" xfId="1330"/>
    <cellStyle name="标题 2 3 2" xfId="2911"/>
    <cellStyle name="标题 2 3 2 2" xfId="3764"/>
    <cellStyle name="标题 2 3 3" xfId="2912"/>
    <cellStyle name="标题 2 3 4" xfId="3519"/>
    <cellStyle name="标题 2 4" xfId="1394"/>
    <cellStyle name="标题 2 5" xfId="1455"/>
    <cellStyle name="标题 3 2" xfId="231"/>
    <cellStyle name="标题 3 2 2" xfId="232"/>
    <cellStyle name="标题 3 2 2 2" xfId="2913"/>
    <cellStyle name="标题 3 2 2 3" xfId="2914"/>
    <cellStyle name="标题 3 2 3" xfId="2915"/>
    <cellStyle name="标题 3 2 4" xfId="2916"/>
    <cellStyle name="标题 3 3" xfId="1332"/>
    <cellStyle name="标题 3 3 2" xfId="2917"/>
    <cellStyle name="标题 3 3 2 2" xfId="3765"/>
    <cellStyle name="标题 3 3 3" xfId="2918"/>
    <cellStyle name="标题 3 3 4" xfId="3520"/>
    <cellStyle name="标题 3 4" xfId="1395"/>
    <cellStyle name="标题 3 5" xfId="1456"/>
    <cellStyle name="标题 4 2" xfId="233"/>
    <cellStyle name="标题 4 2 2" xfId="234"/>
    <cellStyle name="标题 4 2 2 2" xfId="2920"/>
    <cellStyle name="标题 4 2 2 3" xfId="2922"/>
    <cellStyle name="标题 4 2 3" xfId="2923"/>
    <cellStyle name="标题 4 2 4" xfId="2925"/>
    <cellStyle name="标题 4 3" xfId="1334"/>
    <cellStyle name="标题 4 3 2" xfId="2927"/>
    <cellStyle name="标题 4 3 2 2" xfId="3766"/>
    <cellStyle name="标题 4 3 3" xfId="2928"/>
    <cellStyle name="标题 4 3 4" xfId="3521"/>
    <cellStyle name="标题 4 4" xfId="1396"/>
    <cellStyle name="标题 4 5" xfId="1457"/>
    <cellStyle name="标题 5" xfId="235"/>
    <cellStyle name="标题 5 2" xfId="236"/>
    <cellStyle name="标题 5 2 2" xfId="2929"/>
    <cellStyle name="标题 5 2 3" xfId="2930"/>
    <cellStyle name="标题 5 3" xfId="2493"/>
    <cellStyle name="标题 5 4" xfId="2931"/>
    <cellStyle name="标题 6" xfId="1327"/>
    <cellStyle name="标题 6 2" xfId="2932"/>
    <cellStyle name="标题 6 3" xfId="2933"/>
    <cellStyle name="标题 7" xfId="1392"/>
    <cellStyle name="标题 8" xfId="1453"/>
    <cellStyle name="标题1" xfId="749"/>
    <cellStyle name="標準_１１月価格表" xfId="750"/>
    <cellStyle name="表标题" xfId="751"/>
    <cellStyle name="部门" xfId="752"/>
    <cellStyle name="差 2" xfId="237"/>
    <cellStyle name="差 2 2" xfId="238"/>
    <cellStyle name="差 2 2 2" xfId="2934"/>
    <cellStyle name="差 2 2 3" xfId="2935"/>
    <cellStyle name="差 2 3" xfId="523"/>
    <cellStyle name="差 2 3 2" xfId="1398"/>
    <cellStyle name="差 2 4" xfId="2936"/>
    <cellStyle name="差 3" xfId="1337"/>
    <cellStyle name="差 3 2" xfId="2937"/>
    <cellStyle name="差 3 2 2" xfId="3767"/>
    <cellStyle name="差 3 3" xfId="2938"/>
    <cellStyle name="差 3 4" xfId="3522"/>
    <cellStyle name="差 4" xfId="1397"/>
    <cellStyle name="差 5" xfId="1458"/>
    <cellStyle name="差__dxn_temp空白表页" xfId="924"/>
    <cellStyle name="差__dxn_temp空白表页 2" xfId="925"/>
    <cellStyle name="差_0报送审计安排与资料清单(总表)" xfId="753"/>
    <cellStyle name="差_10存货" xfId="1188"/>
    <cellStyle name="差_15-固定资产（空白模板）" xfId="1189"/>
    <cellStyle name="差_19-无形资产（空白模板）" xfId="926"/>
    <cellStyle name="差_19-无形资产（空白模板） 2" xfId="927"/>
    <cellStyle name="差_1短期借款" xfId="928"/>
    <cellStyle name="差_1短期借款 2" xfId="929"/>
    <cellStyle name="差_1固定资产" xfId="1190"/>
    <cellStyle name="差_1其他应收款" xfId="930"/>
    <cellStyle name="差_1营业收入" xfId="931"/>
    <cellStyle name="差_1营业收入 2" xfId="932"/>
    <cellStyle name="差_1应收账款" xfId="933"/>
    <cellStyle name="差_1预付款项" xfId="934"/>
    <cellStyle name="差_1预收款项" xfId="935"/>
    <cellStyle name="差_1预收款项 2" xfId="936"/>
    <cellStyle name="差_1专项应付款" xfId="937"/>
    <cellStyle name="差_1专项应付款 2" xfId="938"/>
    <cellStyle name="差_22-长期待摊费用（空白模板）" xfId="1191"/>
    <cellStyle name="差_27-短期借款(空白模板)" xfId="939"/>
    <cellStyle name="差_27-短期借款(空白模板) 2" xfId="940"/>
    <cellStyle name="差_2-交易性金融资产（空白模板）" xfId="1192"/>
    <cellStyle name="差_2应收账款" xfId="1193"/>
    <cellStyle name="差_30-应付账款（空白模板）" xfId="941"/>
    <cellStyle name="差_30-应付账款（空白模板） 2" xfId="942"/>
    <cellStyle name="差_31-预收账款（空白模板）" xfId="943"/>
    <cellStyle name="差_31-预收账款（空白模板） 2" xfId="944"/>
    <cellStyle name="差_33-应交税费（空白模板）" xfId="945"/>
    <cellStyle name="差_40-专项应付款(空白模板)" xfId="946"/>
    <cellStyle name="差_40-专项应付款(空白模板) 2" xfId="947"/>
    <cellStyle name="差_49-营业收入（空白模板）" xfId="948"/>
    <cellStyle name="差_49-营业收入（空白模板） 2" xfId="949"/>
    <cellStyle name="差_4-应收账款（空白模板）" xfId="950"/>
    <cellStyle name="差_4-应收账款（空白模板） 2" xfId="951"/>
    <cellStyle name="差_50-营业成本（空白模板）" xfId="952"/>
    <cellStyle name="差_50-营业成本（空白模板） 2" xfId="953"/>
    <cellStyle name="差_51-营业税金及附加（空白模板）" xfId="954"/>
    <cellStyle name="差_51-营业税金及附加（空白模板） 2" xfId="955"/>
    <cellStyle name="差_54-财务费用（空白模板）" xfId="956"/>
    <cellStyle name="差_54-财务费用（空白模板） 2" xfId="957"/>
    <cellStyle name="差_55-资产减值损失（空白模板）" xfId="958"/>
    <cellStyle name="差_55-资产减值损失（空白模板） 2" xfId="959"/>
    <cellStyle name="差_5-预付款项（空白模板）" xfId="960"/>
    <cellStyle name="差_6-应收利息（空白模板）" xfId="1194"/>
    <cellStyle name="差_8-其他应收款（空白模板）" xfId="961"/>
    <cellStyle name="差_9管理费用" xfId="1195"/>
    <cellStyle name="差_Book1" xfId="754"/>
    <cellStyle name="差_Book2" xfId="1196"/>
    <cellStyle name="差_C5、总体审计策略" xfId="755"/>
    <cellStyle name="差_D5、筹资与投资循环控制测试" xfId="756"/>
    <cellStyle name="差_dxn底稿目录" xfId="962"/>
    <cellStyle name="差_dxn底稿目录 2" xfId="963"/>
    <cellStyle name="差_excel版报表附注" xfId="757"/>
    <cellStyle name="差_G-应收账款" xfId="964"/>
    <cellStyle name="差_G-应收账款 2" xfId="965"/>
    <cellStyle name="差_Sheet1" xfId="758"/>
    <cellStyle name="差_ZA0货币资金审定表 " xfId="966"/>
    <cellStyle name="差_ZA0货币资金审定表  2" xfId="967"/>
    <cellStyle name="差_报表层次重要性水平" xfId="759"/>
    <cellStyle name="差_财务费用" xfId="1197"/>
    <cellStyle name="差_存货" xfId="1198"/>
    <cellStyle name="差_大信底稿目录" xfId="968"/>
    <cellStyle name="差_大信底稿目录 2" xfId="969"/>
    <cellStyle name="差_底稿设置宏" xfId="970"/>
    <cellStyle name="差_底稿设置宏 2" xfId="971"/>
    <cellStyle name="差_短期借款" xfId="972"/>
    <cellStyle name="差_短期借款 2" xfId="973"/>
    <cellStyle name="差_复件 固定资产" xfId="1199"/>
    <cellStyle name="差_固定资产" xfId="1200"/>
    <cellStyle name="差_管理费用" xfId="1201"/>
    <cellStyle name="差_会计报表" xfId="760"/>
    <cellStyle name="差_货币资金" xfId="1202"/>
    <cellStyle name="差_货币资金 天职" xfId="1203"/>
    <cellStyle name="差_货币资金 岳华" xfId="1204"/>
    <cellStyle name="差_基础信息表 20130323" xfId="239"/>
    <cellStyle name="差_基础信息表 20130323 2" xfId="240"/>
    <cellStyle name="差_基础信息表 20130323 2 2" xfId="241"/>
    <cellStyle name="差_基础信息表 20130323 2 2 2" xfId="2940"/>
    <cellStyle name="差_基础信息表 20130323 2 2 3" xfId="2941"/>
    <cellStyle name="差_基础信息表 20130323 2 3" xfId="2943"/>
    <cellStyle name="差_基础信息表 20130323 2 4" xfId="2944"/>
    <cellStyle name="差_基础信息表 20130323 2 5" xfId="2380"/>
    <cellStyle name="差_基础信息表 20130323 2 6" xfId="2945"/>
    <cellStyle name="差_基础信息表 20130323 2 7" xfId="2946"/>
    <cellStyle name="差_基础信息表 20130323 2 8" xfId="2947"/>
    <cellStyle name="差_基础信息表 20130323 3" xfId="242"/>
    <cellStyle name="差_基础信息表 20130323 3 2" xfId="2597"/>
    <cellStyle name="差_基础信息表 20130323 3 3" xfId="2600"/>
    <cellStyle name="差_基础信息表 20130323 4" xfId="1965"/>
    <cellStyle name="差_基础信息表 20130323 5" xfId="2948"/>
    <cellStyle name="差_基础信息表 20130323 6" xfId="2950"/>
    <cellStyle name="差_基础信息表 20130323 7" xfId="2951"/>
    <cellStyle name="差_基础信息表和计税基础表" xfId="243"/>
    <cellStyle name="差_基础信息表和计税基础表 2" xfId="244"/>
    <cellStyle name="差_基础信息表和计税基础表 2 2" xfId="245"/>
    <cellStyle name="差_基础信息表和计税基础表 2 2 2" xfId="2953"/>
    <cellStyle name="差_基础信息表和计税基础表 2 2 3" xfId="2954"/>
    <cellStyle name="差_基础信息表和计税基础表 2 3" xfId="1654"/>
    <cellStyle name="差_基础信息表和计税基础表 2 4" xfId="2955"/>
    <cellStyle name="差_基础信息表和计税基础表 2 5" xfId="2956"/>
    <cellStyle name="差_基础信息表和计税基础表 2 6" xfId="2957"/>
    <cellStyle name="差_基础信息表和计税基础表 2 7" xfId="2958"/>
    <cellStyle name="差_基础信息表和计税基础表 2 8" xfId="2959"/>
    <cellStyle name="差_基础信息表和计税基础表 3" xfId="246"/>
    <cellStyle name="差_基础信息表和计税基础表 3 2" xfId="2961"/>
    <cellStyle name="差_基础信息表和计税基础表 3 3" xfId="2656"/>
    <cellStyle name="差_基础信息表和计税基础表 4" xfId="2964"/>
    <cellStyle name="差_基础信息表和计税基础表 5" xfId="2966"/>
    <cellStyle name="差_基础信息表和计税基础表 6" xfId="2968"/>
    <cellStyle name="差_基础信息表和计税基础表 7" xfId="2969"/>
    <cellStyle name="差_基础信息表及表单（江苏国税）0711" xfId="247"/>
    <cellStyle name="差_基础信息表及表单（江苏国税）0711 2" xfId="248"/>
    <cellStyle name="差_基础信息表及表单（江苏国税）0711 2 2" xfId="249"/>
    <cellStyle name="差_基础信息表及表单（江苏国税）0711 2 2 2" xfId="2970"/>
    <cellStyle name="差_基础信息表及表单（江苏国税）0711 2 2 3" xfId="2971"/>
    <cellStyle name="差_基础信息表及表单（江苏国税）0711 2 3" xfId="2972"/>
    <cellStyle name="差_基础信息表及表单（江苏国税）0711 2 4" xfId="2973"/>
    <cellStyle name="差_基础信息表及表单（江苏国税）0711 2 5" xfId="2974"/>
    <cellStyle name="差_基础信息表及表单（江苏国税）0711 2 6" xfId="2975"/>
    <cellStyle name="差_基础信息表及表单（江苏国税）0711 2 7" xfId="2976"/>
    <cellStyle name="差_基础信息表及表单（江苏国税）0711 2 8" xfId="2591"/>
    <cellStyle name="差_基础信息表及表单（江苏国税）0711 3" xfId="250"/>
    <cellStyle name="差_基础信息表及表单（江苏国税）0711 3 2" xfId="2977"/>
    <cellStyle name="差_基础信息表及表单（江苏国税）0711 3 3" xfId="2978"/>
    <cellStyle name="差_基础信息表及表单（江苏国税）0711 4" xfId="2119"/>
    <cellStyle name="差_基础信息表及表单（江苏国税）0711 5" xfId="2121"/>
    <cellStyle name="差_基础信息表及表单（江苏国税）0711 6" xfId="2123"/>
    <cellStyle name="差_基础信息表及表单（江苏国税）0711 7" xfId="2979"/>
    <cellStyle name="差_计税基础表 20130323" xfId="251"/>
    <cellStyle name="差_计税基础表 20130323 2" xfId="252"/>
    <cellStyle name="差_计税基础表 20130323 2 2" xfId="253"/>
    <cellStyle name="差_计税基础表 20130323 2 2 2" xfId="2980"/>
    <cellStyle name="差_计税基础表 20130323 2 2 3" xfId="2981"/>
    <cellStyle name="差_计税基础表 20130323 2 3" xfId="2982"/>
    <cellStyle name="差_计税基础表 20130323 2 4" xfId="2858"/>
    <cellStyle name="差_计税基础表 20130323 2 5" xfId="1702"/>
    <cellStyle name="差_计税基础表 20130323 2 6" xfId="2862"/>
    <cellStyle name="差_计税基础表 20130323 2 7" xfId="2864"/>
    <cellStyle name="差_计税基础表 20130323 2 8" xfId="2866"/>
    <cellStyle name="差_计税基础表 20130323 3" xfId="254"/>
    <cellStyle name="差_计税基础表 20130323 3 2" xfId="2985"/>
    <cellStyle name="差_计税基础表 20130323 3 3" xfId="2987"/>
    <cellStyle name="差_计税基础表 20130323 4" xfId="2823"/>
    <cellStyle name="差_计税基础表 20130323 5" xfId="2829"/>
    <cellStyle name="差_计税基础表 20130323 6" xfId="2831"/>
    <cellStyle name="差_计税基础表 20130323 7" xfId="2833"/>
    <cellStyle name="差_龙海试算0806" xfId="761"/>
    <cellStyle name="差_其他应付款" xfId="1205"/>
    <cellStyle name="差_其他应付款—YH" xfId="1206"/>
    <cellStyle name="差_其他应收款" xfId="974"/>
    <cellStyle name="差_企业所得税申报表" xfId="255"/>
    <cellStyle name="差_企业所得税申报表 2" xfId="256"/>
    <cellStyle name="差_企业所得税申报表 2 2" xfId="1339"/>
    <cellStyle name="差_企业所得税申报表 2 2 2" xfId="2989"/>
    <cellStyle name="差_企业所得税申报表 3" xfId="1338"/>
    <cellStyle name="差_企业所得税申报表 3 2" xfId="2990"/>
    <cellStyle name="差_收费计算表-2007年度" xfId="762"/>
    <cellStyle name="差_通讯录" xfId="763"/>
    <cellStyle name="差_未分配利润" xfId="1207"/>
    <cellStyle name="差_无形资产" xfId="975"/>
    <cellStyle name="差_无形资产 2" xfId="976"/>
    <cellStyle name="差_五矿集团大合并期初底稿-按贺主任要求修改后" xfId="764"/>
    <cellStyle name="差_营业收入" xfId="977"/>
    <cellStyle name="差_营业收入 2" xfId="978"/>
    <cellStyle name="差_应付账款" xfId="1208"/>
    <cellStyle name="差_应收账款" xfId="979"/>
    <cellStyle name="差_预付款项" xfId="980"/>
    <cellStyle name="差_预收款项" xfId="981"/>
    <cellStyle name="差_预收款项 2" xfId="982"/>
    <cellStyle name="差_账项明细表" xfId="1209"/>
    <cellStyle name="差_中国五矿集团公司（期末数合并）报表修改前" xfId="765"/>
    <cellStyle name="差_中化集团2007年度" xfId="766"/>
    <cellStyle name="差_中铁合并序号" xfId="767"/>
    <cellStyle name="差_专项应付款" xfId="983"/>
    <cellStyle name="差_专项应付款 2" xfId="984"/>
    <cellStyle name="差_资产负债标准底稿" xfId="1210"/>
    <cellStyle name="差_资产负债表转换（母公司汇总）" xfId="768"/>
    <cellStyle name="差_资产负债类底稿模版" xfId="1211"/>
    <cellStyle name="常规" xfId="0" builtinId="0"/>
    <cellStyle name="常规 10" xfId="257"/>
    <cellStyle name="常规 10 2" xfId="258"/>
    <cellStyle name="常规 10 2 2" xfId="1212"/>
    <cellStyle name="常规 10 2 2 2" xfId="2611"/>
    <cellStyle name="常规 10 2 3" xfId="3486"/>
    <cellStyle name="常规 10 2 4" xfId="3524"/>
    <cellStyle name="常规 10 3" xfId="769"/>
    <cellStyle name="常规 10 3 2" xfId="1252"/>
    <cellStyle name="常规 10 3 2 2" xfId="2131"/>
    <cellStyle name="常规 10 3 3" xfId="3483"/>
    <cellStyle name="常规 10 3 4" xfId="1964"/>
    <cellStyle name="常规 10 4" xfId="3482"/>
    <cellStyle name="常规 10 5" xfId="3523"/>
    <cellStyle name="常规 100" xfId="259"/>
    <cellStyle name="常规 101" xfId="260"/>
    <cellStyle name="常规 101 2" xfId="261"/>
    <cellStyle name="常规 101 2 2" xfId="2996"/>
    <cellStyle name="常规 101 2 3" xfId="3525"/>
    <cellStyle name="常规 101 2 4" xfId="3769"/>
    <cellStyle name="常规 101 3" xfId="2997"/>
    <cellStyle name="常规 101 4" xfId="3526"/>
    <cellStyle name="常规 101 5" xfId="3768"/>
    <cellStyle name="常规 102" xfId="262"/>
    <cellStyle name="常规 102 2" xfId="263"/>
    <cellStyle name="常规 102 2 2" xfId="3000"/>
    <cellStyle name="常规 102 2 3" xfId="3527"/>
    <cellStyle name="常规 102 2 4" xfId="3771"/>
    <cellStyle name="常规 102 3" xfId="2510"/>
    <cellStyle name="常规 102 4" xfId="3528"/>
    <cellStyle name="常规 102 5" xfId="3770"/>
    <cellStyle name="常规 11" xfId="264"/>
    <cellStyle name="常规 11 2" xfId="265"/>
    <cellStyle name="常规 11 2 2" xfId="3001"/>
    <cellStyle name="常规 11 2 3" xfId="3529"/>
    <cellStyle name="常规 11 2 4" xfId="3773"/>
    <cellStyle name="常规 11 3" xfId="770"/>
    <cellStyle name="常规 11 3 2" xfId="1213"/>
    <cellStyle name="常规 11 3 3" xfId="2618"/>
    <cellStyle name="常规 11 4" xfId="3002"/>
    <cellStyle name="常规 11 5" xfId="3772"/>
    <cellStyle name="常规 12" xfId="266"/>
    <cellStyle name="常规 12 2" xfId="1214"/>
    <cellStyle name="常规 12 2 2" xfId="3003"/>
    <cellStyle name="常规 12 2 3" xfId="3491"/>
    <cellStyle name="常规 12 2 4" xfId="2949"/>
    <cellStyle name="常规 12 3" xfId="3490"/>
    <cellStyle name="常规 12 4" xfId="3530"/>
    <cellStyle name="常规 13" xfId="267"/>
    <cellStyle name="常规 13 2" xfId="771"/>
    <cellStyle name="常规 13 2 2" xfId="3531"/>
    <cellStyle name="常规 13 2 3" xfId="3004"/>
    <cellStyle name="常规 13 3" xfId="3005"/>
    <cellStyle name="常规 13 3 2" xfId="3532"/>
    <cellStyle name="常规 13 4" xfId="3006"/>
    <cellStyle name="常规 14" xfId="268"/>
    <cellStyle name="常规 14 2" xfId="772"/>
    <cellStyle name="常规 14 2 2" xfId="3007"/>
    <cellStyle name="常规 14 3" xfId="3533"/>
    <cellStyle name="常规 14 4" xfId="3774"/>
    <cellStyle name="常规 148" xfId="269"/>
    <cellStyle name="常规 148 2" xfId="270"/>
    <cellStyle name="常规 148 2 2" xfId="2041"/>
    <cellStyle name="常规 148 2 3" xfId="3534"/>
    <cellStyle name="常规 148 2 4" xfId="3776"/>
    <cellStyle name="常规 148 3" xfId="3008"/>
    <cellStyle name="常规 148 4" xfId="3535"/>
    <cellStyle name="常规 148 5" xfId="3775"/>
    <cellStyle name="常规 15" xfId="481"/>
    <cellStyle name="常规 15 2" xfId="524"/>
    <cellStyle name="常规 15 2 2" xfId="2733"/>
    <cellStyle name="常规 15 3" xfId="3487"/>
    <cellStyle name="常规 15 4" xfId="1578"/>
    <cellStyle name="常规 15 5" xfId="1511"/>
    <cellStyle name="常规 157" xfId="271"/>
    <cellStyle name="常规 16" xfId="773"/>
    <cellStyle name="常规 16 2" xfId="3777"/>
    <cellStyle name="常规 16 3" xfId="2690"/>
    <cellStyle name="常规 161" xfId="272"/>
    <cellStyle name="常规 162" xfId="273"/>
    <cellStyle name="常规 167" xfId="274"/>
    <cellStyle name="常规 168" xfId="275"/>
    <cellStyle name="常规 17" xfId="774"/>
    <cellStyle name="常规 17 2" xfId="3536"/>
    <cellStyle name="常规 17 2 2" xfId="3863"/>
    <cellStyle name="常规 17 3" xfId="3879"/>
    <cellStyle name="常规 18" xfId="775"/>
    <cellStyle name="常规 19" xfId="841"/>
    <cellStyle name="常规 19 2" xfId="1129"/>
    <cellStyle name="常规 2" xfId="276"/>
    <cellStyle name="常规 2 11" xfId="3866"/>
    <cellStyle name="常规 2 2" xfId="277"/>
    <cellStyle name="常规 2 2 2" xfId="278"/>
    <cellStyle name="常规 2 2 2 2" xfId="279"/>
    <cellStyle name="常规 2 2 2 2 2" xfId="985"/>
    <cellStyle name="常规 2 2 2 2 2 2" xfId="3010"/>
    <cellStyle name="常规 2 2 2 2 2 3" xfId="3009"/>
    <cellStyle name="常规 2 2 2 2 3" xfId="3011"/>
    <cellStyle name="常规 2 2 2 2 3 2" xfId="3012"/>
    <cellStyle name="常规 2 2 2 2 4" xfId="3013"/>
    <cellStyle name="常规 2 2 2 2 4 2" xfId="3014"/>
    <cellStyle name="常规 2 2 2 2 5" xfId="3015"/>
    <cellStyle name="常规 2 2 2 2 5 2" xfId="1742"/>
    <cellStyle name="常规 2 2 2 2 6" xfId="3016"/>
    <cellStyle name="常规 2 2 2 2 6 2" xfId="3017"/>
    <cellStyle name="常规 2 2 2 2 7" xfId="3018"/>
    <cellStyle name="常规 2 2 2 2 8" xfId="2859"/>
    <cellStyle name="常规 2 2 2 3" xfId="3019"/>
    <cellStyle name="常规 2 2 2 3 2" xfId="3020"/>
    <cellStyle name="常规 2 2 2 4" xfId="1630"/>
    <cellStyle name="常规 2 2 2 4 2" xfId="3021"/>
    <cellStyle name="常规 2 2 2 5" xfId="1619"/>
    <cellStyle name="常规 2 2 2 5 2" xfId="3022"/>
    <cellStyle name="常规 2 2 2 6" xfId="1643"/>
    <cellStyle name="常规 2 2 2 6 2" xfId="3023"/>
    <cellStyle name="常规 2 2 2 7" xfId="1644"/>
    <cellStyle name="常规 2 2 2 7 2" xfId="3025"/>
    <cellStyle name="常规 2 2 2 8" xfId="280"/>
    <cellStyle name="常规 2 2 2 9" xfId="1652"/>
    <cellStyle name="常规 2 2 3" xfId="281"/>
    <cellStyle name="常规 2 2 3 2" xfId="844"/>
    <cellStyle name="常规 2 2 3 2 2" xfId="2114"/>
    <cellStyle name="常规 2 2 3 2 3" xfId="3027"/>
    <cellStyle name="常规 2 2 3 3" xfId="3028"/>
    <cellStyle name="常规 2 2 3 3 2" xfId="3030"/>
    <cellStyle name="常规 2 2 3 4" xfId="2316"/>
    <cellStyle name="常规 2 2 3 4 2" xfId="3031"/>
    <cellStyle name="常规 2 2 3 5" xfId="3032"/>
    <cellStyle name="常规 2 2 3 5 2" xfId="3033"/>
    <cellStyle name="常规 2 2 3 6" xfId="3034"/>
    <cellStyle name="常规 2 2 3 6 2" xfId="3035"/>
    <cellStyle name="常规 2 2 3 7" xfId="2556"/>
    <cellStyle name="常规 2 2 3 8" xfId="2558"/>
    <cellStyle name="常规 2 2 4" xfId="525"/>
    <cellStyle name="常规 2 2 4 2" xfId="1215"/>
    <cellStyle name="常规 2 2 4 2 2" xfId="1216"/>
    <cellStyle name="常规 2 2 4 2 2 2" xfId="3037"/>
    <cellStyle name="常规 2 2 4 3" xfId="3038"/>
    <cellStyle name="常规 2 2 4 3 2" xfId="3039"/>
    <cellStyle name="常规 2 2 4 4" xfId="3040"/>
    <cellStyle name="常规 2 2 4 4 2" xfId="3041"/>
    <cellStyle name="常规 2 2 4 5" xfId="3042"/>
    <cellStyle name="常规 2 2 4 5 2" xfId="3043"/>
    <cellStyle name="常规 2 2 4 6" xfId="3044"/>
    <cellStyle name="常规 2 2 4 6 2" xfId="3045"/>
    <cellStyle name="常规 2 2 4 7" xfId="2562"/>
    <cellStyle name="常规 2 2 5" xfId="1255"/>
    <cellStyle name="常规 2 2 5 2" xfId="3046"/>
    <cellStyle name="常规 2 2 6" xfId="3047"/>
    <cellStyle name="常规 2 2 6 2" xfId="3048"/>
    <cellStyle name="常规 2 2 7" xfId="3049"/>
    <cellStyle name="常规 2 2 7 2" xfId="3050"/>
    <cellStyle name="常规 2 2 8" xfId="3051"/>
    <cellStyle name="常规 2 2 9" xfId="3052"/>
    <cellStyle name="常规 2 2_增值税纳税申报表(北京)1" xfId="1879"/>
    <cellStyle name="常规 2 3" xfId="282"/>
    <cellStyle name="常规 2 3 2" xfId="283"/>
    <cellStyle name="常规 2 3 2 2" xfId="986"/>
    <cellStyle name="常规 2 3 2 2 2" xfId="3055"/>
    <cellStyle name="常规 2 3 2 2 3" xfId="3537"/>
    <cellStyle name="常规 2 3 2 2 4" xfId="3054"/>
    <cellStyle name="常规 2 3 2 3" xfId="3056"/>
    <cellStyle name="常规 2 3 2 3 2" xfId="3057"/>
    <cellStyle name="常规 2 3 2 3 3" xfId="3538"/>
    <cellStyle name="常规 2 3 2 4" xfId="2332"/>
    <cellStyle name="常规 2 3 2 4 2" xfId="3058"/>
    <cellStyle name="常规 2 3 2 4 3" xfId="3779"/>
    <cellStyle name="常规 2 3 2 5" xfId="3059"/>
    <cellStyle name="常规 2 3 2 5 2" xfId="3060"/>
    <cellStyle name="常规 2 3 2 6" xfId="3062"/>
    <cellStyle name="常规 2 3 2 6 2" xfId="3063"/>
    <cellStyle name="常规 2 3 2 7" xfId="3064"/>
    <cellStyle name="常规 2 3 2 8" xfId="3065"/>
    <cellStyle name="常规 2 3 2 9" xfId="3066"/>
    <cellStyle name="常规 2 3 3" xfId="526"/>
    <cellStyle name="常规 2 3 3 2" xfId="3069"/>
    <cellStyle name="常规 2 3 3 3" xfId="3068"/>
    <cellStyle name="常规 2 3 4" xfId="3071"/>
    <cellStyle name="常规 2 3 4 2" xfId="3072"/>
    <cellStyle name="常规 2 3 5" xfId="3073"/>
    <cellStyle name="常规 2 3 5 2" xfId="3074"/>
    <cellStyle name="常规 2 3 6" xfId="3075"/>
    <cellStyle name="常规 2 3 6 2" xfId="3076"/>
    <cellStyle name="常规 2 3 7" xfId="3077"/>
    <cellStyle name="常规 2 3 7 2" xfId="3078"/>
    <cellStyle name="常规 2 3 8" xfId="3079"/>
    <cellStyle name="常规 2 3 9" xfId="3080"/>
    <cellStyle name="常规 2 4" xfId="284"/>
    <cellStyle name="常规 2 4 2" xfId="285"/>
    <cellStyle name="常规 2 4 2 2" xfId="3082"/>
    <cellStyle name="常规 2 4 2 3" xfId="3539"/>
    <cellStyle name="常规 2 4 2 4" xfId="3780"/>
    <cellStyle name="常规 2 4 3" xfId="987"/>
    <cellStyle name="常规 2 4 3 2" xfId="3540"/>
    <cellStyle name="常规 2 4 4" xfId="2226"/>
    <cellStyle name="常规 2 4 4 2" xfId="3541"/>
    <cellStyle name="常规 2 4 5" xfId="3083"/>
    <cellStyle name="常规 2 5" xfId="286"/>
    <cellStyle name="常规 2 5 2" xfId="988"/>
    <cellStyle name="常规 2 5 2 2" xfId="3542"/>
    <cellStyle name="常规 2 5 2 3" xfId="3084"/>
    <cellStyle name="常规 2 5 3" xfId="2229"/>
    <cellStyle name="常规 2 5 3 2" xfId="3543"/>
    <cellStyle name="常规 2 5 4" xfId="3085"/>
    <cellStyle name="常规 2 6" xfId="1306"/>
    <cellStyle name="常规 2 6 2" xfId="3544"/>
    <cellStyle name="常规 2 6 3" xfId="3086"/>
    <cellStyle name="常规 2 7" xfId="3087"/>
    <cellStyle name="常规 2 7 2" xfId="3545"/>
    <cellStyle name="常规 2 8" xfId="3089"/>
    <cellStyle name="常规 2 8 2" xfId="3778"/>
    <cellStyle name="常规 2 9" xfId="3091"/>
    <cellStyle name="常规 2_基础信息表 20130323" xfId="287"/>
    <cellStyle name="常规 20" xfId="288"/>
    <cellStyle name="常规 20 2" xfId="1104"/>
    <cellStyle name="常规 20 2 2" xfId="1548"/>
    <cellStyle name="常规 21" xfId="1107"/>
    <cellStyle name="常规 21 2" xfId="3867"/>
    <cellStyle name="常规 22" xfId="1106"/>
    <cellStyle name="常规 22 2" xfId="3880"/>
    <cellStyle name="常规 22 3" xfId="1550"/>
    <cellStyle name="常规 23" xfId="1128"/>
    <cellStyle name="常规 23 2" xfId="1552"/>
    <cellStyle name="常规 24" xfId="1148"/>
    <cellStyle name="常规 24 2" xfId="1555"/>
    <cellStyle name="常规 25" xfId="1307"/>
    <cellStyle name="常规 26" xfId="1265"/>
    <cellStyle name="常规 27" xfId="1308"/>
    <cellStyle name="常规 28" xfId="1429"/>
    <cellStyle name="常规 29" xfId="1352"/>
    <cellStyle name="常规 3" xfId="289"/>
    <cellStyle name="常规 3 10" xfId="2822"/>
    <cellStyle name="常规 3 11" xfId="2828"/>
    <cellStyle name="常规 3 2" xfId="290"/>
    <cellStyle name="常规 3 2 2" xfId="291"/>
    <cellStyle name="常规 3 2 2 2" xfId="528"/>
    <cellStyle name="常规 3 2 2 2 2" xfId="3546"/>
    <cellStyle name="常规 3 2 2 2 3" xfId="3092"/>
    <cellStyle name="常规 3 2 2 3" xfId="3094"/>
    <cellStyle name="常规 3 2 2 3 2" xfId="3547"/>
    <cellStyle name="常规 3 2 2 4" xfId="2363"/>
    <cellStyle name="常规 3 2 3" xfId="527"/>
    <cellStyle name="常规 3 2 3 2" xfId="3097"/>
    <cellStyle name="常规 3 2 3 3" xfId="3095"/>
    <cellStyle name="常规 3 2 4" xfId="3098"/>
    <cellStyle name="常规 3 2 4 2" xfId="3099"/>
    <cellStyle name="常规 3 2 5" xfId="1794"/>
    <cellStyle name="常规 3 2 5 2" xfId="1797"/>
    <cellStyle name="常规 3 2 6" xfId="1628"/>
    <cellStyle name="常规 3 2 6 2" xfId="1656"/>
    <cellStyle name="常规 3 2 7" xfId="1853"/>
    <cellStyle name="常规 3 2 8" xfId="1875"/>
    <cellStyle name="常规 3 2_增值税纳税申报表(试点)" xfId="3100"/>
    <cellStyle name="常规 3 3" xfId="292"/>
    <cellStyle name="常规 3 3 2" xfId="529"/>
    <cellStyle name="常规 3 3 2 2" xfId="989"/>
    <cellStyle name="常规 3 3 2 2 2" xfId="3103"/>
    <cellStyle name="常规 3 3 2 3" xfId="3102"/>
    <cellStyle name="常规 3 3 3" xfId="3105"/>
    <cellStyle name="常规 3 3 3 2" xfId="3106"/>
    <cellStyle name="常规 3 3 4" xfId="3108"/>
    <cellStyle name="常规 3 3 4 2" xfId="3109"/>
    <cellStyle name="常规 3 3 5" xfId="1869"/>
    <cellStyle name="常规 3 3 5 2" xfId="1878"/>
    <cellStyle name="常规 3 3 6" xfId="1811"/>
    <cellStyle name="常规 3 3 6 2" xfId="1891"/>
    <cellStyle name="常规 3 3 7" xfId="1912"/>
    <cellStyle name="常规 3 3 8" xfId="1593"/>
    <cellStyle name="常规 3 4" xfId="990"/>
    <cellStyle name="常规 3 4 2" xfId="2732"/>
    <cellStyle name="常规 3 4 2 2" xfId="3110"/>
    <cellStyle name="常规 3 4 3" xfId="1585"/>
    <cellStyle name="常规 3 4 3 2" xfId="3111"/>
    <cellStyle name="常规 3 4 4" xfId="3112"/>
    <cellStyle name="常规 3 4 4 2" xfId="3113"/>
    <cellStyle name="常规 3 4 5" xfId="1922"/>
    <cellStyle name="常规 3 4 5 2" xfId="1924"/>
    <cellStyle name="常规 3 4 6" xfId="1952"/>
    <cellStyle name="常规 3 4 6 2" xfId="1953"/>
    <cellStyle name="常规 3 4 7" xfId="1973"/>
    <cellStyle name="常规 3 5" xfId="3114"/>
    <cellStyle name="常规 3 5 2" xfId="3115"/>
    <cellStyle name="常规 3 6" xfId="3116"/>
    <cellStyle name="常规 3 6 2" xfId="3117"/>
    <cellStyle name="常规 3 7" xfId="3118"/>
    <cellStyle name="常规 3 7 2" xfId="3119"/>
    <cellStyle name="常规 3 8" xfId="3120"/>
    <cellStyle name="常规 3 8 2" xfId="3121"/>
    <cellStyle name="常规 3 9" xfId="3122"/>
    <cellStyle name="常规 3 9 2" xfId="3123"/>
    <cellStyle name="常规 3_10存货" xfId="1217"/>
    <cellStyle name="常规 30" xfId="1430"/>
    <cellStyle name="常规 30 2" xfId="3876"/>
    <cellStyle name="常规 31" xfId="1431"/>
    <cellStyle name="常规 31 2" xfId="3877"/>
    <cellStyle name="常规 32" xfId="1432"/>
    <cellStyle name="常规 32 2" xfId="3878"/>
    <cellStyle name="常规 33" xfId="1433"/>
    <cellStyle name="常规 33 2" xfId="3887"/>
    <cellStyle name="常规 34" xfId="293"/>
    <cellStyle name="常规 35" xfId="1434"/>
    <cellStyle name="常规 35 2" xfId="3888"/>
    <cellStyle name="常规 36" xfId="3889"/>
    <cellStyle name="常规 37" xfId="3890"/>
    <cellStyle name="常规 38" xfId="294"/>
    <cellStyle name="常规 39" xfId="3873"/>
    <cellStyle name="常规 4" xfId="295"/>
    <cellStyle name="常规 4 10" xfId="3124"/>
    <cellStyle name="常规 4 11" xfId="3125"/>
    <cellStyle name="常规 4 2" xfId="296"/>
    <cellStyle name="常规 4 2 2" xfId="297"/>
    <cellStyle name="常规 4 2 2 2" xfId="992"/>
    <cellStyle name="常规 4 2 2 2 2" xfId="3127"/>
    <cellStyle name="常规 4 2 2 3" xfId="1597"/>
    <cellStyle name="常规 4 2 2 4" xfId="3781"/>
    <cellStyle name="常规 4 2 3" xfId="991"/>
    <cellStyle name="常规 4 2 3 2" xfId="3130"/>
    <cellStyle name="常规 4 2 3 3" xfId="2992"/>
    <cellStyle name="常规 4 2 4" xfId="1900"/>
    <cellStyle name="常规 4 2 4 2" xfId="2995"/>
    <cellStyle name="常规 4 2 5" xfId="2999"/>
    <cellStyle name="常规 4 2 5 2" xfId="2223"/>
    <cellStyle name="常规 4 2 6" xfId="3132"/>
    <cellStyle name="常规 4 2 6 2" xfId="2259"/>
    <cellStyle name="常规 4 2 7" xfId="3134"/>
    <cellStyle name="常规 4 2 8" xfId="3135"/>
    <cellStyle name="常规 4 3" xfId="298"/>
    <cellStyle name="常规 4 3 2" xfId="3138"/>
    <cellStyle name="常规 4 3 2 2" xfId="3140"/>
    <cellStyle name="常规 4 3 3" xfId="3142"/>
    <cellStyle name="常规 4 3 3 2" xfId="3145"/>
    <cellStyle name="常规 4 3 4" xfId="2409"/>
    <cellStyle name="常规 4 3 4 2" xfId="2411"/>
    <cellStyle name="常规 4 3 5" xfId="2415"/>
    <cellStyle name="常规 4 3 5 2" xfId="2418"/>
    <cellStyle name="常规 4 3 6" xfId="2421"/>
    <cellStyle name="常规 4 3 6 2" xfId="2424"/>
    <cellStyle name="常规 4 3 7" xfId="2427"/>
    <cellStyle name="常规 4 3 8" xfId="2431"/>
    <cellStyle name="常规 4 4" xfId="2182"/>
    <cellStyle name="常规 4 4 2" xfId="3126"/>
    <cellStyle name="常规 4 4 2 2" xfId="3147"/>
    <cellStyle name="常规 4 4 3" xfId="1596"/>
    <cellStyle name="常规 4 4 3 2" xfId="3148"/>
    <cellStyle name="常规 4 4 4" xfId="2436"/>
    <cellStyle name="常规 4 4 4 2" xfId="3149"/>
    <cellStyle name="常规 4 4 5" xfId="2438"/>
    <cellStyle name="常规 4 4 5 2" xfId="3150"/>
    <cellStyle name="常规 4 4 6" xfId="3151"/>
    <cellStyle name="常规 4 4 6 2" xfId="3152"/>
    <cellStyle name="常规 4 4 7" xfId="3153"/>
    <cellStyle name="常规 4 5" xfId="2991"/>
    <cellStyle name="常规 4 5 2" xfId="3129"/>
    <cellStyle name="常规 4 6" xfId="1899"/>
    <cellStyle name="常规 4 6 2" xfId="2994"/>
    <cellStyle name="常规 4 7" xfId="2998"/>
    <cellStyle name="常规 4 7 2" xfId="2222"/>
    <cellStyle name="常规 4 8" xfId="3131"/>
    <cellStyle name="常规 4 8 2" xfId="2258"/>
    <cellStyle name="常规 4 9" xfId="3133"/>
    <cellStyle name="常规 4 9 2" xfId="2298"/>
    <cellStyle name="常规 4_所得税鉴证_现场工作底稿模板_20110627_修改" xfId="3154"/>
    <cellStyle name="常规 40" xfId="299"/>
    <cellStyle name="常规 41" xfId="3874"/>
    <cellStyle name="常规 42" xfId="3875"/>
    <cellStyle name="常规 43" xfId="3868"/>
    <cellStyle name="常规 44" xfId="3885"/>
    <cellStyle name="常规 47" xfId="3881"/>
    <cellStyle name="常规 48" xfId="3882"/>
    <cellStyle name="常规 49" xfId="3883"/>
    <cellStyle name="常规 5" xfId="300"/>
    <cellStyle name="常规 5 10" xfId="3155"/>
    <cellStyle name="常规 5 11" xfId="3156"/>
    <cellStyle name="常规 5 2" xfId="301"/>
    <cellStyle name="常规 5 2 2" xfId="302"/>
    <cellStyle name="常规 5 2 2 2" xfId="3157"/>
    <cellStyle name="常规 5 2 2 3" xfId="3158"/>
    <cellStyle name="常规 5 2 2 4" xfId="3782"/>
    <cellStyle name="常规 5 2 3" xfId="776"/>
    <cellStyle name="常规 5 2 3 2" xfId="3160"/>
    <cellStyle name="常规 5 2 3 3" xfId="3159"/>
    <cellStyle name="常规 5 2 4" xfId="3161"/>
    <cellStyle name="常规 5 2 4 2" xfId="3162"/>
    <cellStyle name="常规 5 2 5" xfId="3163"/>
    <cellStyle name="常规 5 2 5 2" xfId="3164"/>
    <cellStyle name="常规 5 2 6" xfId="3165"/>
    <cellStyle name="常规 5 2 6 2" xfId="3166"/>
    <cellStyle name="常规 5 2 7" xfId="3167"/>
    <cellStyle name="常规 5 2 8" xfId="3168"/>
    <cellStyle name="常规 5 3" xfId="303"/>
    <cellStyle name="常规 5 3 2" xfId="777"/>
    <cellStyle name="常规 5 3 2 2" xfId="3172"/>
    <cellStyle name="常规 5 3 2 3" xfId="3171"/>
    <cellStyle name="常规 5 3 3" xfId="3174"/>
    <cellStyle name="常规 5 3 3 2" xfId="3176"/>
    <cellStyle name="常规 5 3 4" xfId="2443"/>
    <cellStyle name="常规 5 3 4 2" xfId="2445"/>
    <cellStyle name="常规 5 3 5" xfId="2447"/>
    <cellStyle name="常规 5 3 5 2" xfId="2449"/>
    <cellStyle name="常规 5 3 6" xfId="2451"/>
    <cellStyle name="常规 5 3 6 2" xfId="2453"/>
    <cellStyle name="常规 5 3 7" xfId="2455"/>
    <cellStyle name="常规 5 3 8" xfId="2458"/>
    <cellStyle name="常规 5 4" xfId="530"/>
    <cellStyle name="常规 5 4 2" xfId="3139"/>
    <cellStyle name="常规 5 4 2 2" xfId="3177"/>
    <cellStyle name="常规 5 4 3" xfId="3178"/>
    <cellStyle name="常规 5 4 3 2" xfId="3179"/>
    <cellStyle name="常规 5 4 4" xfId="2463"/>
    <cellStyle name="常规 5 4 4 2" xfId="3180"/>
    <cellStyle name="常规 5 4 5" xfId="3181"/>
    <cellStyle name="常规 5 4 5 2" xfId="3182"/>
    <cellStyle name="常规 5 4 6" xfId="3183"/>
    <cellStyle name="常规 5 4 6 2" xfId="3184"/>
    <cellStyle name="常规 5 4 7" xfId="3185"/>
    <cellStyle name="常规 5 4 8" xfId="3137"/>
    <cellStyle name="常规 5 5" xfId="993"/>
    <cellStyle name="常规 5 5 2" xfId="3144"/>
    <cellStyle name="常规 5 6" xfId="1099"/>
    <cellStyle name="常规 5 6 2" xfId="2410"/>
    <cellStyle name="常规 5 6 3" xfId="2408"/>
    <cellStyle name="常规 5 7" xfId="2414"/>
    <cellStyle name="常规 5 7 2" xfId="2417"/>
    <cellStyle name="常规 5 8" xfId="2420"/>
    <cellStyle name="常规 5 8 2" xfId="2423"/>
    <cellStyle name="常规 5 9" xfId="2426"/>
    <cellStyle name="常规 5 9 2" xfId="2429"/>
    <cellStyle name="常规 5_Book1" xfId="778"/>
    <cellStyle name="常规 50" xfId="3886"/>
    <cellStyle name="常规 51" xfId="3884"/>
    <cellStyle name="常规 52" xfId="3869"/>
    <cellStyle name="常规 53" xfId="3870"/>
    <cellStyle name="常规 54" xfId="3871"/>
    <cellStyle name="常规 55" xfId="3872"/>
    <cellStyle name="常规 57" xfId="304"/>
    <cellStyle name="常规 6" xfId="305"/>
    <cellStyle name="常规 6 2" xfId="306"/>
    <cellStyle name="常规 6 2 2" xfId="307"/>
    <cellStyle name="常规 6 2 2 2" xfId="1218"/>
    <cellStyle name="常规 6 2 2 2 2" xfId="3548"/>
    <cellStyle name="常规 6 2 2 2 3" xfId="3186"/>
    <cellStyle name="常规 6 2 2 3" xfId="2939"/>
    <cellStyle name="常规 6 2 2 3 2" xfId="3549"/>
    <cellStyle name="常规 6 2 2 4" xfId="2942"/>
    <cellStyle name="常规 6 2 3" xfId="994"/>
    <cellStyle name="常规 6 2 3 2" xfId="1219"/>
    <cellStyle name="常规 6 2 3 2 2" xfId="2593"/>
    <cellStyle name="常规 6 2 3 3" xfId="3550"/>
    <cellStyle name="常规 6 2 4" xfId="2608"/>
    <cellStyle name="常规 6 2 4 2" xfId="2609"/>
    <cellStyle name="常规 6 2 4 3" xfId="3551"/>
    <cellStyle name="常规 6 2 5" xfId="2614"/>
    <cellStyle name="常规 6 2 5 2" xfId="2615"/>
    <cellStyle name="常规 6 2 5 3" xfId="3783"/>
    <cellStyle name="常规 6 2 6" xfId="2620"/>
    <cellStyle name="常规 6 2 6 2" xfId="2622"/>
    <cellStyle name="常规 6 2 7" xfId="2624"/>
    <cellStyle name="常规 6 2 8" xfId="2626"/>
    <cellStyle name="常规 6 2 9" xfId="2628"/>
    <cellStyle name="常规 6 3" xfId="308"/>
    <cellStyle name="常规 6 3 2" xfId="3188"/>
    <cellStyle name="常规 6 3 2 2" xfId="3552"/>
    <cellStyle name="常规 6 3 3" xfId="2631"/>
    <cellStyle name="常规 6 3 3 2" xfId="3553"/>
    <cellStyle name="常规 6 3 4" xfId="2470"/>
    <cellStyle name="常规 6 4" xfId="779"/>
    <cellStyle name="常规 6 4 2" xfId="3146"/>
    <cellStyle name="常规 6 4 3" xfId="3554"/>
    <cellStyle name="常规 6 5" xfId="1595"/>
    <cellStyle name="常规 6 5 2" xfId="3555"/>
    <cellStyle name="常规 6 6" xfId="2435"/>
    <cellStyle name="常规 67" xfId="309"/>
    <cellStyle name="常规 68" xfId="310"/>
    <cellStyle name="常规 7" xfId="311"/>
    <cellStyle name="常规 7 2" xfId="312"/>
    <cellStyle name="常规 7 2 2" xfId="313"/>
    <cellStyle name="常规 7 2 2 2" xfId="3189"/>
    <cellStyle name="常规 7 2 2 3" xfId="3556"/>
    <cellStyle name="常规 7 2 2 4" xfId="3786"/>
    <cellStyle name="常规 7 2 3" xfId="781"/>
    <cellStyle name="常规 7 2 3 2" xfId="3557"/>
    <cellStyle name="常规 7 2 3 3" xfId="3190"/>
    <cellStyle name="常规 7 2 4" xfId="3191"/>
    <cellStyle name="常规 7 2 5" xfId="3785"/>
    <cellStyle name="常规 7 3" xfId="314"/>
    <cellStyle name="常规 7 3 2" xfId="782"/>
    <cellStyle name="常规 7 3 2 2" xfId="2963"/>
    <cellStyle name="常规 7 3 3" xfId="3558"/>
    <cellStyle name="常规 7 3 4" xfId="3787"/>
    <cellStyle name="常规 7 4" xfId="780"/>
    <cellStyle name="常规 7 4 2" xfId="1220"/>
    <cellStyle name="常规 7 4 3" xfId="3128"/>
    <cellStyle name="常规 7 5" xfId="3192"/>
    <cellStyle name="常规 7 6" xfId="3784"/>
    <cellStyle name="常规 8" xfId="315"/>
    <cellStyle name="常规 8 2" xfId="316"/>
    <cellStyle name="常规 8 2 2" xfId="532"/>
    <cellStyle name="常规 8 2 2 2" xfId="3194"/>
    <cellStyle name="常规 8 2 3" xfId="3493"/>
    <cellStyle name="常规 8 2 4" xfId="3559"/>
    <cellStyle name="常规 8 3" xfId="531"/>
    <cellStyle name="常规 8 3 2" xfId="783"/>
    <cellStyle name="常规 8 3 2 2" xfId="3195"/>
    <cellStyle name="常规 8 3 3" xfId="3494"/>
    <cellStyle name="常规 8 3 4" xfId="3193"/>
    <cellStyle name="常规 8 4" xfId="784"/>
    <cellStyle name="常规 8 4 2" xfId="3560"/>
    <cellStyle name="常规 8 4 3" xfId="2993"/>
    <cellStyle name="常规 8 5" xfId="1121"/>
    <cellStyle name="常规 8 5 2" xfId="3492"/>
    <cellStyle name="常规 8 6" xfId="1221"/>
    <cellStyle name="常规 8_Book1" xfId="785"/>
    <cellStyle name="常规 9" xfId="317"/>
    <cellStyle name="常规 9 2" xfId="318"/>
    <cellStyle name="常规 9 2 2" xfId="2183"/>
    <cellStyle name="常规 9 2 3" xfId="3484"/>
    <cellStyle name="常规 9 2 4" xfId="3562"/>
    <cellStyle name="常规 9 3" xfId="786"/>
    <cellStyle name="常规 9 3 2" xfId="1222"/>
    <cellStyle name="常规 9 3 2 2" xfId="2204"/>
    <cellStyle name="常规 9 3 3" xfId="3485"/>
    <cellStyle name="常规 9 3 4" xfId="3196"/>
    <cellStyle name="常规 9 4" xfId="2221"/>
    <cellStyle name="常规 9 4 2" xfId="3563"/>
    <cellStyle name="常规 9 5" xfId="3495"/>
    <cellStyle name="常规 9 6" xfId="3561"/>
    <cellStyle name="常规_Sheet1 2" xfId="319"/>
    <cellStyle name="常规_北京地税修改意见(2014.3.21)" xfId="320"/>
    <cellStyle name="常规_附表四" xfId="321"/>
    <cellStyle name="常规_企业所得税年度纳税申报表（A类，2014版）——上海修订部分2014-07-14" xfId="322"/>
    <cellStyle name="常规_企业所得税年度纳税申报表（上海修订部分）2014-06-03" xfId="323"/>
    <cellStyle name="常规_润金进出口国局底稿12015" xfId="324"/>
    <cellStyle name="常规_税收优惠明细表附表8.21" xfId="325"/>
    <cellStyle name="常规_优惠项目明细表 20130323" xfId="326"/>
    <cellStyle name="超级链接" xfId="787"/>
    <cellStyle name="超链接" xfId="327" builtinId="8"/>
    <cellStyle name="超链接 2" xfId="328"/>
    <cellStyle name="超链接 2 2" xfId="329"/>
    <cellStyle name="超链接 2 2 2" xfId="995"/>
    <cellStyle name="超链接 2 2 3" xfId="2899"/>
    <cellStyle name="超链接 2 2 4" xfId="3143"/>
    <cellStyle name="超链接 2 2 5" xfId="3198"/>
    <cellStyle name="超链接 2 2 6" xfId="3488"/>
    <cellStyle name="超链接 2 2 7" xfId="3565"/>
    <cellStyle name="超链接 2 3" xfId="3197"/>
    <cellStyle name="超链接 2 3 2" xfId="2813"/>
    <cellStyle name="超链接 2 3 3" xfId="3489"/>
    <cellStyle name="超链接 2 4" xfId="3496"/>
    <cellStyle name="超链接 2 5" xfId="3564"/>
    <cellStyle name="超链接 3" xfId="533"/>
    <cellStyle name="超链接 3 2" xfId="788"/>
    <cellStyle name="超链接 3 2 2" xfId="996"/>
    <cellStyle name="超链接 3 3" xfId="997"/>
    <cellStyle name="超链接 3 4" xfId="3566"/>
    <cellStyle name="超链接 4" xfId="789"/>
    <cellStyle name="超链接 4 2" xfId="3567"/>
    <cellStyle name="超链接 5" xfId="1223"/>
    <cellStyle name="分级显示行_1_4附件二凯旋评估表" xfId="790"/>
    <cellStyle name="分级显示列_1_PERSON2" xfId="1224"/>
    <cellStyle name="附注1居中文本" xfId="534"/>
    <cellStyle name="附注1居中文本 2" xfId="1135"/>
    <cellStyle name="附注1居中文本 2 2" xfId="1275"/>
    <cellStyle name="附注1居中文本 3" xfId="1122"/>
    <cellStyle name="附注1居中文本 3 2" xfId="1268"/>
    <cellStyle name="附注1居中文本 4" xfId="1256"/>
    <cellStyle name="附注1列名" xfId="535"/>
    <cellStyle name="附注1列名 2" xfId="1136"/>
    <cellStyle name="附注1列名 2 2" xfId="1276"/>
    <cellStyle name="附注1列名 3" xfId="1123"/>
    <cellStyle name="附注1列名 3 2" xfId="1269"/>
    <cellStyle name="附注1列名 4" xfId="1257"/>
    <cellStyle name="附注2数字" xfId="536"/>
    <cellStyle name="附注2数字 2" xfId="1137"/>
    <cellStyle name="附注2数字 2 2" xfId="1277"/>
    <cellStyle name="附注2数字 3" xfId="1124"/>
    <cellStyle name="附注2数字 3 2" xfId="1270"/>
    <cellStyle name="附注2数字 4" xfId="1258"/>
    <cellStyle name="附注3百分比" xfId="537"/>
    <cellStyle name="附注3百分比 2" xfId="1138"/>
    <cellStyle name="附注3百分比 2 2" xfId="1278"/>
    <cellStyle name="附注3百分比 3" xfId="1125"/>
    <cellStyle name="附注3百分比 3 2" xfId="1271"/>
    <cellStyle name="附注3百分比 4" xfId="1259"/>
    <cellStyle name="归盒啦_95" xfId="791"/>
    <cellStyle name="好 2" xfId="330"/>
    <cellStyle name="好 2 2" xfId="331"/>
    <cellStyle name="好 2 2 2" xfId="3199"/>
    <cellStyle name="好 2 2 3" xfId="3200"/>
    <cellStyle name="好 2 3" xfId="538"/>
    <cellStyle name="好 2 3 2" xfId="1400"/>
    <cellStyle name="好 2 4" xfId="2369"/>
    <cellStyle name="好 3" xfId="1340"/>
    <cellStyle name="好 3 2" xfId="2089"/>
    <cellStyle name="好 3 2 2" xfId="3788"/>
    <cellStyle name="好 3 3" xfId="2406"/>
    <cellStyle name="好 3 4" xfId="3568"/>
    <cellStyle name="好 4" xfId="1399"/>
    <cellStyle name="好 5" xfId="1459"/>
    <cellStyle name="好__dxn_temp空白表页" xfId="998"/>
    <cellStyle name="好__dxn_temp空白表页 2" xfId="999"/>
    <cellStyle name="好_0报送审计安排与资料清单(总表)" xfId="792"/>
    <cellStyle name="好_10存货" xfId="1225"/>
    <cellStyle name="好_15-固定资产（空白模板）" xfId="1226"/>
    <cellStyle name="好_19-无形资产（空白模板）" xfId="1000"/>
    <cellStyle name="好_19-无形资产（空白模板） 2" xfId="1001"/>
    <cellStyle name="好_1财务费用" xfId="1002"/>
    <cellStyle name="好_1财务费用 2" xfId="1003"/>
    <cellStyle name="好_1短期借款" xfId="1004"/>
    <cellStyle name="好_1短期借款 2" xfId="1005"/>
    <cellStyle name="好_1固定资产" xfId="1227"/>
    <cellStyle name="好_1其他应收款" xfId="1006"/>
    <cellStyle name="好_1营业收入" xfId="1007"/>
    <cellStyle name="好_1营业收入 2" xfId="1008"/>
    <cellStyle name="好_1应收账款" xfId="1009"/>
    <cellStyle name="好_1预付款项" xfId="1010"/>
    <cellStyle name="好_1预收款项" xfId="1011"/>
    <cellStyle name="好_1预收款项 2" xfId="1012"/>
    <cellStyle name="好_1专项应付款" xfId="1013"/>
    <cellStyle name="好_1专项应付款 2" xfId="1014"/>
    <cellStyle name="好_1资产减值损失" xfId="1015"/>
    <cellStyle name="好_1资产减值损失 2" xfId="1016"/>
    <cellStyle name="好_22-长期待摊费用（空白模板）" xfId="1228"/>
    <cellStyle name="好_27-短期借款(空白模板)" xfId="1017"/>
    <cellStyle name="好_27-短期借款(空白模板) 2" xfId="1018"/>
    <cellStyle name="好_2-交易性金融资产（空白模板）" xfId="1229"/>
    <cellStyle name="好_2应收账款" xfId="1230"/>
    <cellStyle name="好_30-应付账款（空白模板）" xfId="1019"/>
    <cellStyle name="好_30-应付账款（空白模板） 2" xfId="1020"/>
    <cellStyle name="好_31-预收账款（空白模板）" xfId="1021"/>
    <cellStyle name="好_31-预收账款（空白模板） 2" xfId="1022"/>
    <cellStyle name="好_33-应交税费（空白模板）" xfId="1023"/>
    <cellStyle name="好_40-专项应付款(空白模板)" xfId="1024"/>
    <cellStyle name="好_40-专项应付款(空白模板) 2" xfId="1025"/>
    <cellStyle name="好_49-营业收入（空白模板）" xfId="1026"/>
    <cellStyle name="好_49-营业收入（空白模板） 2" xfId="1027"/>
    <cellStyle name="好_4-应收账款（空白模板）" xfId="1028"/>
    <cellStyle name="好_4-应收账款（空白模板） 2" xfId="1029"/>
    <cellStyle name="好_50-营业成本（空白模板）" xfId="1030"/>
    <cellStyle name="好_50-营业成本（空白模板） 2" xfId="1031"/>
    <cellStyle name="好_51-营业税金及附加（空白模板）" xfId="1032"/>
    <cellStyle name="好_51-营业税金及附加（空白模板） 2" xfId="1033"/>
    <cellStyle name="好_54-财务费用（空白模板）" xfId="1034"/>
    <cellStyle name="好_54-财务费用（空白模板） 2" xfId="1035"/>
    <cellStyle name="好_55-资产减值损失（空白模板）" xfId="1036"/>
    <cellStyle name="好_55-资产减值损失（空白模板） 2" xfId="1037"/>
    <cellStyle name="好_5-预付款项（空白模板）" xfId="1038"/>
    <cellStyle name="好_6-应收利息（空白模板）" xfId="1231"/>
    <cellStyle name="好_8-其他应收款（空白模板）" xfId="1039"/>
    <cellStyle name="好_9管理费用" xfId="1232"/>
    <cellStyle name="好_Book1" xfId="793"/>
    <cellStyle name="好_Book2" xfId="1233"/>
    <cellStyle name="好_C5、总体审计策略" xfId="794"/>
    <cellStyle name="好_D5、筹资与投资循环控制测试" xfId="795"/>
    <cellStyle name="好_excel版报表附注" xfId="796"/>
    <cellStyle name="好_G-应收账款" xfId="1040"/>
    <cellStyle name="好_G-应收账款 2" xfId="1041"/>
    <cellStyle name="好_Sheet1" xfId="797"/>
    <cellStyle name="好_ZA0货币资金审定表 " xfId="1042"/>
    <cellStyle name="好_ZA0货币资金审定表  2" xfId="1043"/>
    <cellStyle name="好_报表层次重要性水平" xfId="798"/>
    <cellStyle name="好_财务费用" xfId="1044"/>
    <cellStyle name="好_财务费用 2" xfId="1045"/>
    <cellStyle name="好_存货" xfId="1234"/>
    <cellStyle name="好_存货 - 复制" xfId="1235"/>
    <cellStyle name="好_大信底稿目录" xfId="1046"/>
    <cellStyle name="好_大信底稿目录 2" xfId="1047"/>
    <cellStyle name="好_底稿设置宏" xfId="1048"/>
    <cellStyle name="好_底稿设置宏 2" xfId="1049"/>
    <cellStyle name="好_底稿设置宏_大信底稿目录" xfId="1050"/>
    <cellStyle name="好_底稿设置宏_大信底稿目录 2" xfId="1051"/>
    <cellStyle name="好_短期借款" xfId="1052"/>
    <cellStyle name="好_短期借款 2" xfId="1053"/>
    <cellStyle name="好_复件 固定资产" xfId="1236"/>
    <cellStyle name="好_固定资产" xfId="1237"/>
    <cellStyle name="好_管理费用" xfId="1238"/>
    <cellStyle name="好_会计报表" xfId="799"/>
    <cellStyle name="好_货币资金" xfId="1239"/>
    <cellStyle name="好_货币资金 天职" xfId="1240"/>
    <cellStyle name="好_货币资金 岳华" xfId="1241"/>
    <cellStyle name="好_基础信息表 20130323" xfId="332"/>
    <cellStyle name="好_基础信息表 20130323 2" xfId="333"/>
    <cellStyle name="好_基础信息表 20130323 2 2" xfId="334"/>
    <cellStyle name="好_基础信息表 20130323 2 2 2" xfId="3202"/>
    <cellStyle name="好_基础信息表 20130323 2 2 3" xfId="3204"/>
    <cellStyle name="好_基础信息表 20130323 2 3" xfId="3205"/>
    <cellStyle name="好_基础信息表 20130323 2 4" xfId="3206"/>
    <cellStyle name="好_基础信息表 20130323 2 5" xfId="3207"/>
    <cellStyle name="好_基础信息表 20130323 2 6" xfId="3208"/>
    <cellStyle name="好_基础信息表 20130323 2 7" xfId="2592"/>
    <cellStyle name="好_基础信息表 20130323 2 8" xfId="2596"/>
    <cellStyle name="好_基础信息表 20130323 3" xfId="335"/>
    <cellStyle name="好_基础信息表 20130323 3 2" xfId="3209"/>
    <cellStyle name="好_基础信息表 20130323 3 3" xfId="3210"/>
    <cellStyle name="好_基础信息表 20130323 4" xfId="3211"/>
    <cellStyle name="好_基础信息表 20130323 5" xfId="3212"/>
    <cellStyle name="好_基础信息表 20130323 6" xfId="3213"/>
    <cellStyle name="好_基础信息表 20130323 7" xfId="3214"/>
    <cellStyle name="好_基础信息表和计税基础表" xfId="336"/>
    <cellStyle name="好_基础信息表和计税基础表 2" xfId="337"/>
    <cellStyle name="好_基础信息表和计税基础表 2 2" xfId="338"/>
    <cellStyle name="好_基础信息表和计税基础表 2 2 2" xfId="3215"/>
    <cellStyle name="好_基础信息表和计税基础表 2 2 3" xfId="3216"/>
    <cellStyle name="好_基础信息表和计税基础表 2 3" xfId="3217"/>
    <cellStyle name="好_基础信息表和计税基础表 2 4" xfId="3218"/>
    <cellStyle name="好_基础信息表和计税基础表 2 5" xfId="3219"/>
    <cellStyle name="好_基础信息表和计税基础表 2 6" xfId="2185"/>
    <cellStyle name="好_基础信息表和计税基础表 2 7" xfId="2188"/>
    <cellStyle name="好_基础信息表和计税基础表 2 8" xfId="2191"/>
    <cellStyle name="好_基础信息表和计税基础表 3" xfId="339"/>
    <cellStyle name="好_基础信息表和计税基础表 3 2" xfId="3220"/>
    <cellStyle name="好_基础信息表和计税基础表 3 3" xfId="3221"/>
    <cellStyle name="好_基础信息表和计税基础表 4" xfId="3222"/>
    <cellStyle name="好_基础信息表和计税基础表 5" xfId="3223"/>
    <cellStyle name="好_基础信息表和计税基础表 6" xfId="3224"/>
    <cellStyle name="好_基础信息表和计税基础表 7" xfId="3225"/>
    <cellStyle name="好_基础信息表及表单（江苏国税）0711" xfId="340"/>
    <cellStyle name="好_基础信息表及表单（江苏国税）0711 2" xfId="341"/>
    <cellStyle name="好_基础信息表及表单（江苏国税）0711 2 2" xfId="342"/>
    <cellStyle name="好_基础信息表及表单（江苏国税）0711 2 2 2" xfId="3226"/>
    <cellStyle name="好_基础信息表及表单（江苏国税）0711 2 2 3" xfId="3227"/>
    <cellStyle name="好_基础信息表及表单（江苏国税）0711 2 3" xfId="3228"/>
    <cellStyle name="好_基础信息表及表单（江苏国税）0711 2 4" xfId="3096"/>
    <cellStyle name="好_基础信息表及表单（江苏国税）0711 2 5" xfId="3229"/>
    <cellStyle name="好_基础信息表及表单（江苏国税）0711 2 6" xfId="2367"/>
    <cellStyle name="好_基础信息表及表单（江苏国税）0711 2 7" xfId="3230"/>
    <cellStyle name="好_基础信息表及表单（江苏国税）0711 2 8" xfId="3231"/>
    <cellStyle name="好_基础信息表及表单（江苏国税）0711 3" xfId="343"/>
    <cellStyle name="好_基础信息表及表单（江苏国税）0711 3 2" xfId="3232"/>
    <cellStyle name="好_基础信息表及表单（江苏国税）0711 3 3" xfId="3233"/>
    <cellStyle name="好_基础信息表及表单（江苏国税）0711 4" xfId="3234"/>
    <cellStyle name="好_基础信息表及表单（江苏国税）0711 5" xfId="3235"/>
    <cellStyle name="好_基础信息表及表单（江苏国税）0711 6" xfId="3236"/>
    <cellStyle name="好_基础信息表及表单（江苏国税）0711 7" xfId="3237"/>
    <cellStyle name="好_计税基础表 20130323" xfId="344"/>
    <cellStyle name="好_计税基础表 20130323 2" xfId="345"/>
    <cellStyle name="好_计税基础表 20130323 2 2" xfId="346"/>
    <cellStyle name="好_计税基础表 20130323 2 2 2" xfId="3238"/>
    <cellStyle name="好_计税基础表 20130323 2 2 3" xfId="3081"/>
    <cellStyle name="好_计税基础表 20130323 2 3" xfId="3239"/>
    <cellStyle name="好_计税基础表 20130323 2 4" xfId="3240"/>
    <cellStyle name="好_计税基础表 20130323 2 5" xfId="3241"/>
    <cellStyle name="好_计税基础表 20130323 2 6" xfId="3243"/>
    <cellStyle name="好_计税基础表 20130323 2 7" xfId="3245"/>
    <cellStyle name="好_计税基础表 20130323 2 8" xfId="2984"/>
    <cellStyle name="好_计税基础表 20130323 3" xfId="347"/>
    <cellStyle name="好_计税基础表 20130323 3 2" xfId="3246"/>
    <cellStyle name="好_计税基础表 20130323 3 3" xfId="3247"/>
    <cellStyle name="好_计税基础表 20130323 4" xfId="3248"/>
    <cellStyle name="好_计税基础表 20130323 5" xfId="3249"/>
    <cellStyle name="好_计税基础表 20130323 6" xfId="3250"/>
    <cellStyle name="好_计税基础表 20130323 7" xfId="3251"/>
    <cellStyle name="好_龙海试算0806" xfId="800"/>
    <cellStyle name="好_其他应付款" xfId="1242"/>
    <cellStyle name="好_其他应付款—YH" xfId="1243"/>
    <cellStyle name="好_其他应收款" xfId="1054"/>
    <cellStyle name="好_企业所得税申报表" xfId="348"/>
    <cellStyle name="好_企业所得税申报表 2" xfId="349"/>
    <cellStyle name="好_企业所得税申报表 2 2" xfId="1342"/>
    <cellStyle name="好_企业所得税申报表 2 2 2" xfId="3252"/>
    <cellStyle name="好_企业所得税申报表 3" xfId="1341"/>
    <cellStyle name="好_企业所得税申报表 3 2" xfId="3254"/>
    <cellStyle name="好_实收资本(股本)" xfId="1244"/>
    <cellStyle name="好_收费计算表-2007年度" xfId="801"/>
    <cellStyle name="好_通讯录" xfId="802"/>
    <cellStyle name="好_往来款项函证结果汇总表" xfId="1055"/>
    <cellStyle name="好_未分配利润" xfId="1245"/>
    <cellStyle name="好_无形资产" xfId="1056"/>
    <cellStyle name="好_无形资产 2" xfId="1057"/>
    <cellStyle name="好_五矿集团大合并期初底稿-按贺主任要求修改后" xfId="803"/>
    <cellStyle name="好_银行函证结果汇总表" xfId="1058"/>
    <cellStyle name="好_银行函证结果汇总表 2" xfId="1059"/>
    <cellStyle name="好_营业收入" xfId="1060"/>
    <cellStyle name="好_营业收入 2" xfId="1061"/>
    <cellStyle name="好_应付账款" xfId="1246"/>
    <cellStyle name="好_应收利息" xfId="1062"/>
    <cellStyle name="好_应收利息 2" xfId="1063"/>
    <cellStyle name="好_应收账款" xfId="1064"/>
    <cellStyle name="好_预付款项" xfId="1065"/>
    <cellStyle name="好_预收款项" xfId="1066"/>
    <cellStyle name="好_预收款项 2" xfId="1067"/>
    <cellStyle name="好_账项明细表" xfId="1247"/>
    <cellStyle name="好_中国五矿集团公司（期末数合并）报表修改前" xfId="804"/>
    <cellStyle name="好_中化集团2007年度" xfId="805"/>
    <cellStyle name="好_中铁合并序号" xfId="806"/>
    <cellStyle name="好_专项应付款" xfId="1068"/>
    <cellStyle name="好_专项应付款 2" xfId="1069"/>
    <cellStyle name="好_资产负债标准底稿" xfId="1070"/>
    <cellStyle name="好_资产负债标准底稿 2" xfId="1071"/>
    <cellStyle name="好_资产负债标准底稿_大信底稿目录" xfId="1072"/>
    <cellStyle name="好_资产负债标准底稿_大信底稿目录 2" xfId="1073"/>
    <cellStyle name="好_资产负债表转换（母公司汇总）" xfId="807"/>
    <cellStyle name="好_资产负债类底稿模版" xfId="1074"/>
    <cellStyle name="好_资产负债类底稿模版 2" xfId="1075"/>
    <cellStyle name="好_资产负债类底稿模版_大信底稿目录" xfId="1076"/>
    <cellStyle name="好_资产负债类底稿模版_大信底稿目录 2" xfId="1077"/>
    <cellStyle name="好_资产减值损失" xfId="1078"/>
    <cellStyle name="好_资产减值损失 2" xfId="1079"/>
    <cellStyle name="桁区切り [0.00]_１１月価格表" xfId="808"/>
    <cellStyle name="桁区切り_１１月価格表" xfId="809"/>
    <cellStyle name="后继超级链接" xfId="810"/>
    <cellStyle name="汇总 2" xfId="350"/>
    <cellStyle name="汇总 2 2" xfId="351"/>
    <cellStyle name="汇总 2 2 2" xfId="2569"/>
    <cellStyle name="汇总 2 2 2 2" xfId="3971"/>
    <cellStyle name="汇总 2 2 2 3" xfId="4004"/>
    <cellStyle name="汇总 2 2 2 4" xfId="4049"/>
    <cellStyle name="汇总 2 2 3" xfId="2573"/>
    <cellStyle name="汇总 2 2 3 2" xfId="3970"/>
    <cellStyle name="汇总 2 2 3 3" xfId="1536"/>
    <cellStyle name="汇总 2 2 3 4" xfId="1509"/>
    <cellStyle name="汇总 2 2 4" xfId="1480"/>
    <cellStyle name="汇总 2 2 5" xfId="3903"/>
    <cellStyle name="汇总 2 2 6" xfId="4066"/>
    <cellStyle name="汇总 2 3" xfId="3255"/>
    <cellStyle name="汇总 2 3 2" xfId="3941"/>
    <cellStyle name="汇总 2 3 3" xfId="4050"/>
    <cellStyle name="汇总 2 3 4" xfId="3942"/>
    <cellStyle name="汇总 2 4" xfId="2165"/>
    <cellStyle name="汇总 2 4 2" xfId="1569"/>
    <cellStyle name="汇总 2 4 3" xfId="1544"/>
    <cellStyle name="汇总 2 4 4" xfId="1566"/>
    <cellStyle name="汇总 2 5" xfId="3965"/>
    <cellStyle name="汇总 2 6" xfId="3901"/>
    <cellStyle name="汇总 2 7" xfId="3962"/>
    <cellStyle name="汇总 3" xfId="1343"/>
    <cellStyle name="汇总 3 2" xfId="2382"/>
    <cellStyle name="汇总 3 2 2" xfId="3789"/>
    <cellStyle name="汇总 3 2 2 2" xfId="3904"/>
    <cellStyle name="汇总 3 2 2 3" xfId="4073"/>
    <cellStyle name="汇总 3 2 2 4" xfId="1573"/>
    <cellStyle name="汇总 3 2 3" xfId="3979"/>
    <cellStyle name="汇总 3 2 4" xfId="1565"/>
    <cellStyle name="汇总 3 2 5" xfId="3972"/>
    <cellStyle name="汇总 3 3" xfId="2386"/>
    <cellStyle name="汇总 3 3 2" xfId="3946"/>
    <cellStyle name="汇总 3 3 3" xfId="3968"/>
    <cellStyle name="汇总 3 3 4" xfId="1530"/>
    <cellStyle name="汇总 3 4" xfId="3569"/>
    <cellStyle name="汇总 3 4 2" xfId="3909"/>
    <cellStyle name="汇总 3 4 3" xfId="1526"/>
    <cellStyle name="汇总 3 4 4" xfId="3963"/>
    <cellStyle name="汇总 3 5" xfId="3920"/>
    <cellStyle name="汇总 3 6" xfId="3949"/>
    <cellStyle name="汇总 3 7" xfId="3923"/>
    <cellStyle name="汇总 4" xfId="1401"/>
    <cellStyle name="汇总 4 2" xfId="4070"/>
    <cellStyle name="汇总 4 3" xfId="3952"/>
    <cellStyle name="汇总 4 4" xfId="1534"/>
    <cellStyle name="汇总 5" xfId="1460"/>
    <cellStyle name="汇总 5 2" xfId="1524"/>
    <cellStyle name="汇总 5 3" xfId="3924"/>
    <cellStyle name="汇总 5 4" xfId="3906"/>
    <cellStyle name="货币 2" xfId="352"/>
    <cellStyle name="货币 2 2" xfId="2218"/>
    <cellStyle name="货币 2 3" xfId="3570"/>
    <cellStyle name="货币 2 4" xfId="3790"/>
    <cellStyle name="货币 3" xfId="353"/>
    <cellStyle name="货币 3 2" xfId="3256"/>
    <cellStyle name="货币 3 3" xfId="3571"/>
    <cellStyle name="货币 3 4" xfId="3791"/>
    <cellStyle name="货币 4" xfId="2024"/>
    <cellStyle name="货币 4 2" xfId="3572"/>
    <cellStyle name="货币 4 3" xfId="3792"/>
    <cellStyle name="货币 5" xfId="3573"/>
    <cellStyle name="货币[0] 2" xfId="811"/>
    <cellStyle name="货币[0] 2 2" xfId="1608"/>
    <cellStyle name="貨幣 [0]_SGV" xfId="539"/>
    <cellStyle name="貨幣_SGV" xfId="540"/>
    <cellStyle name="计算 2" xfId="354"/>
    <cellStyle name="计算 2 2" xfId="355"/>
    <cellStyle name="计算 2 2 2" xfId="3257"/>
    <cellStyle name="计算 2 2 2 2" xfId="3940"/>
    <cellStyle name="计算 2 2 2 3" xfId="4045"/>
    <cellStyle name="计算 2 2 2 4" xfId="1568"/>
    <cellStyle name="计算 2 2 3" xfId="3258"/>
    <cellStyle name="计算 2 2 3 2" xfId="3939"/>
    <cellStyle name="计算 2 2 3 3" xfId="4046"/>
    <cellStyle name="计算 2 2 3 4" xfId="4075"/>
    <cellStyle name="计算 2 2 4" xfId="3893"/>
    <cellStyle name="计算 2 2 5" xfId="3915"/>
    <cellStyle name="计算 2 2 6" xfId="4064"/>
    <cellStyle name="计算 2 3" xfId="541"/>
    <cellStyle name="计算 2 3 2" xfId="1403"/>
    <cellStyle name="计算 2 3 2 2" xfId="1518"/>
    <cellStyle name="计算 2 3 2 3" xfId="3895"/>
    <cellStyle name="计算 2 3 2 4" xfId="3911"/>
    <cellStyle name="计算 2 3 3" xfId="1562"/>
    <cellStyle name="计算 2 3 4" xfId="3900"/>
    <cellStyle name="计算 2 3 5" xfId="3977"/>
    <cellStyle name="计算 2 4" xfId="3259"/>
    <cellStyle name="计算 2 4 2" xfId="3938"/>
    <cellStyle name="计算 2 4 3" xfId="1537"/>
    <cellStyle name="计算 2 4 4" xfId="4071"/>
    <cellStyle name="计算 2 5" xfId="1576"/>
    <cellStyle name="计算 2 6" xfId="4054"/>
    <cellStyle name="计算 2 7" xfId="1487"/>
    <cellStyle name="计算 3" xfId="1345"/>
    <cellStyle name="计算 3 2" xfId="1616"/>
    <cellStyle name="计算 3 2 2" xfId="3793"/>
    <cellStyle name="计算 3 2 2 2" xfId="3902"/>
    <cellStyle name="计算 3 2 2 3" xfId="4074"/>
    <cellStyle name="计算 3 2 2 4" xfId="3945"/>
    <cellStyle name="计算 3 2 3" xfId="3987"/>
    <cellStyle name="计算 3 2 4" xfId="3896"/>
    <cellStyle name="计算 3 2 5" xfId="3975"/>
    <cellStyle name="计算 3 3" xfId="1714"/>
    <cellStyle name="计算 3 3 2" xfId="1510"/>
    <cellStyle name="计算 3 3 3" xfId="3956"/>
    <cellStyle name="计算 3 3 4" xfId="4076"/>
    <cellStyle name="计算 3 4" xfId="3574"/>
    <cellStyle name="计算 3 4 2" xfId="3922"/>
    <cellStyle name="计算 3 4 3" xfId="1525"/>
    <cellStyle name="计算 3 4 4" xfId="3976"/>
    <cellStyle name="计算 3 5" xfId="3918"/>
    <cellStyle name="计算 3 6" xfId="1513"/>
    <cellStyle name="计算 3 7" xfId="3910"/>
    <cellStyle name="计算 4" xfId="1402"/>
    <cellStyle name="计算 4 2" xfId="1490"/>
    <cellStyle name="计算 4 3" xfId="1517"/>
    <cellStyle name="计算 4 4" xfId="1512"/>
    <cellStyle name="计算 5" xfId="1461"/>
    <cellStyle name="计算 5 2" xfId="1503"/>
    <cellStyle name="计算 5 3" xfId="1546"/>
    <cellStyle name="计算 5 4" xfId="4005"/>
    <cellStyle name="检查单元格 2" xfId="356"/>
    <cellStyle name="检查单元格 2 2" xfId="357"/>
    <cellStyle name="检查单元格 2 2 2" xfId="2740"/>
    <cellStyle name="检查单元格 2 2 3" xfId="2742"/>
    <cellStyle name="检查单元格 2 3" xfId="542"/>
    <cellStyle name="检查单元格 2 3 2" xfId="1405"/>
    <cellStyle name="检查单元格 2 4" xfId="3261"/>
    <cellStyle name="检查单元格 3" xfId="1346"/>
    <cellStyle name="检查单元格 3 2" xfId="3262"/>
    <cellStyle name="检查单元格 3 2 2" xfId="3794"/>
    <cellStyle name="检查单元格 3 3" xfId="3263"/>
    <cellStyle name="检查单元格 3 4" xfId="3575"/>
    <cellStyle name="检查单元格 4" xfId="1404"/>
    <cellStyle name="检查单元格 5" xfId="1462"/>
    <cellStyle name="解释性文本 2" xfId="358"/>
    <cellStyle name="解释性文本 2 2" xfId="359"/>
    <cellStyle name="解释性文本 2 2 2" xfId="2760"/>
    <cellStyle name="解释性文本 2 2 3" xfId="3264"/>
    <cellStyle name="解释性文本 2 3" xfId="3265"/>
    <cellStyle name="解释性文本 2 4" xfId="3266"/>
    <cellStyle name="解释性文本 3" xfId="1347"/>
    <cellStyle name="解释性文本 3 2" xfId="1815"/>
    <cellStyle name="解释性文本 3 2 2" xfId="3795"/>
    <cellStyle name="解释性文本 3 3" xfId="1674"/>
    <cellStyle name="解释性文本 3 4" xfId="3576"/>
    <cellStyle name="解释性文本 4" xfId="1406"/>
    <cellStyle name="解释性文本 5" xfId="1463"/>
    <cellStyle name="借出原因" xfId="812"/>
    <cellStyle name="警告文本 2" xfId="360"/>
    <cellStyle name="警告文本 2 2" xfId="361"/>
    <cellStyle name="警告文本 2 2 2" xfId="2572"/>
    <cellStyle name="警告文本 2 2 3" xfId="2575"/>
    <cellStyle name="警告文本 2 3" xfId="3267"/>
    <cellStyle name="警告文本 2 4" xfId="3268"/>
    <cellStyle name="警告文本 3" xfId="1349"/>
    <cellStyle name="警告文本 3 2" xfId="3269"/>
    <cellStyle name="警告文本 3 2 2" xfId="3796"/>
    <cellStyle name="警告文本 3 3" xfId="3270"/>
    <cellStyle name="警告文本 3 4" xfId="3577"/>
    <cellStyle name="警告文本 4" xfId="1407"/>
    <cellStyle name="警告文本 5" xfId="1464"/>
    <cellStyle name="链接单元格 2" xfId="362"/>
    <cellStyle name="链接单元格 2 2" xfId="363"/>
    <cellStyle name="链接单元格 2 2 2" xfId="3272"/>
    <cellStyle name="链接单元格 2 2 3" xfId="3273"/>
    <cellStyle name="链接单元格 2 3" xfId="3274"/>
    <cellStyle name="链接单元格 2 4" xfId="3275"/>
    <cellStyle name="链接单元格 3" xfId="1351"/>
    <cellStyle name="链接单元格 3 2" xfId="3277"/>
    <cellStyle name="链接单元格 3 2 2" xfId="3797"/>
    <cellStyle name="链接单元格 3 3" xfId="3278"/>
    <cellStyle name="链接单元格 3 4" xfId="3578"/>
    <cellStyle name="链接单元格 4" xfId="1408"/>
    <cellStyle name="链接单元格 5" xfId="1465"/>
    <cellStyle name="霓付 [0]_1202" xfId="1080"/>
    <cellStyle name="霓付_1202" xfId="1081"/>
    <cellStyle name="烹拳 [0]_1202" xfId="1082"/>
    <cellStyle name="烹拳_1202" xfId="1083"/>
    <cellStyle name="砯刽 [0]_PLDT" xfId="1084"/>
    <cellStyle name="砯刽_PLDT" xfId="1085"/>
    <cellStyle name="普通_ 白土" xfId="364"/>
    <cellStyle name="千分位 17" xfId="1093"/>
    <cellStyle name="千分位 17 2" xfId="1094"/>
    <cellStyle name="千分位[0]_ 白土" xfId="365"/>
    <cellStyle name="千分位_ 白土" xfId="366"/>
    <cellStyle name="千位[0]_ 方正PC" xfId="1248"/>
    <cellStyle name="千位_ 方正PC" xfId="1249"/>
    <cellStyle name="千位分隔" xfId="367" builtinId="3"/>
    <cellStyle name="千位分隔 10" xfId="368"/>
    <cellStyle name="千位分隔 10 2" xfId="369"/>
    <cellStyle name="千位分隔 10 2 2" xfId="370"/>
    <cellStyle name="千位分隔 10 2 2 2" xfId="1610"/>
    <cellStyle name="千位分隔 10 2 2 2 2" xfId="3798"/>
    <cellStyle name="千位分隔 10 2 3" xfId="1103"/>
    <cellStyle name="千位分隔 10 2 3 2" xfId="3799"/>
    <cellStyle name="千位分隔 10 2 3 3" xfId="1845"/>
    <cellStyle name="千位分隔 10 3" xfId="371"/>
    <cellStyle name="千位分隔 10 3 2" xfId="1253"/>
    <cellStyle name="千位分隔 10 3 2 2" xfId="3800"/>
    <cellStyle name="千位分隔 10 3 2 3" xfId="2037"/>
    <cellStyle name="千位分隔 10 4" xfId="3280"/>
    <cellStyle name="千位分隔 10 4 2" xfId="3801"/>
    <cellStyle name="千位分隔 10 5" xfId="3865"/>
    <cellStyle name="千位分隔 11" xfId="813"/>
    <cellStyle name="千位分隔 12" xfId="842"/>
    <cellStyle name="千位分隔 12 2" xfId="1130"/>
    <cellStyle name="千位分隔 13" xfId="1105"/>
    <cellStyle name="千位分隔 13 2" xfId="1133"/>
    <cellStyle name="千位分隔 13 2 2" xfId="1554"/>
    <cellStyle name="千位分隔 13 3" xfId="1549"/>
    <cellStyle name="千位分隔 14" xfId="372"/>
    <cellStyle name="千位分隔 14 2" xfId="373"/>
    <cellStyle name="千位分隔 14 2 2" xfId="3281"/>
    <cellStyle name="千位分隔 14 2 3" xfId="3579"/>
    <cellStyle name="千位分隔 14 2 4" xfId="3803"/>
    <cellStyle name="千位分隔 14 3" xfId="1126"/>
    <cellStyle name="千位分隔 14 3 2" xfId="3282"/>
    <cellStyle name="千位分隔 14 4" xfId="3580"/>
    <cellStyle name="千位分隔 14 5" xfId="3802"/>
    <cellStyle name="千位分隔 15" xfId="374"/>
    <cellStyle name="千位分隔 15 2" xfId="375"/>
    <cellStyle name="千位分隔 15 2 2" xfId="3284"/>
    <cellStyle name="千位分隔 15 2 3" xfId="3581"/>
    <cellStyle name="千位分隔 15 2 4" xfId="3805"/>
    <cellStyle name="千位分隔 15 3" xfId="3286"/>
    <cellStyle name="千位分隔 15 4" xfId="3582"/>
    <cellStyle name="千位分隔 15 5" xfId="3804"/>
    <cellStyle name="千位分隔 19" xfId="376"/>
    <cellStyle name="千位分隔 19 2" xfId="377"/>
    <cellStyle name="千位分隔 19 2 2" xfId="2177"/>
    <cellStyle name="千位分隔 19 2 3" xfId="3583"/>
    <cellStyle name="千位分隔 19 2 4" xfId="3807"/>
    <cellStyle name="千位分隔 19 3" xfId="3287"/>
    <cellStyle name="千位分隔 19 4" xfId="3584"/>
    <cellStyle name="千位分隔 19 5" xfId="3806"/>
    <cellStyle name="千位分隔 2" xfId="378"/>
    <cellStyle name="千位分隔 2 10" xfId="2315"/>
    <cellStyle name="千位分隔 2 2" xfId="379"/>
    <cellStyle name="千位分隔 2 2 2" xfId="380"/>
    <cellStyle name="千位分隔 2 2 2 2" xfId="3288"/>
    <cellStyle name="千位分隔 2 2 2 2 2" xfId="3585"/>
    <cellStyle name="千位分隔 2 2 2 3" xfId="3289"/>
    <cellStyle name="千位分隔 2 2 2 3 2" xfId="3586"/>
    <cellStyle name="千位分隔 2 2 2 4" xfId="2793"/>
    <cellStyle name="千位分隔 2 2 3" xfId="544"/>
    <cellStyle name="千位分隔 2 2 3 2" xfId="2301"/>
    <cellStyle name="千位分隔 2 2 3 3" xfId="3587"/>
    <cellStyle name="千位分隔 2 2 3 4" xfId="3290"/>
    <cellStyle name="千位分隔 2 2 4" xfId="3291"/>
    <cellStyle name="千位分隔 2 2 4 2" xfId="1642"/>
    <cellStyle name="千位分隔 2 2 4 3" xfId="3588"/>
    <cellStyle name="千位分隔 2 2 5" xfId="2113"/>
    <cellStyle name="千位分隔 2 2 5 2" xfId="3808"/>
    <cellStyle name="千位分隔 2 2 6" xfId="3292"/>
    <cellStyle name="千位分隔 2 2 7" xfId="3293"/>
    <cellStyle name="千位分隔 2 3" xfId="381"/>
    <cellStyle name="千位分隔 2 3 2" xfId="382"/>
    <cellStyle name="千位分隔 2 3 2 2" xfId="3294"/>
    <cellStyle name="千位分隔 2 3 2 2 2" xfId="3589"/>
    <cellStyle name="千位分隔 2 3 2 3" xfId="3295"/>
    <cellStyle name="千位分隔 2 3 2 3 2" xfId="3590"/>
    <cellStyle name="千位分隔 2 3 2 4" xfId="3296"/>
    <cellStyle name="千位分隔 2 3 3" xfId="3297"/>
    <cellStyle name="千位分隔 2 3 3 2" xfId="2322"/>
    <cellStyle name="千位分隔 2 3 3 3" xfId="3591"/>
    <cellStyle name="千位分隔 2 3 4" xfId="3298"/>
    <cellStyle name="千位分隔 2 3 4 2" xfId="3061"/>
    <cellStyle name="千位分隔 2 3 4 3" xfId="3592"/>
    <cellStyle name="千位分隔 2 3 5" xfId="3029"/>
    <cellStyle name="千位分隔 2 3 5 2" xfId="3299"/>
    <cellStyle name="千位分隔 2 3 5 3" xfId="3809"/>
    <cellStyle name="千位分隔 2 3 6" xfId="3300"/>
    <cellStyle name="千位分隔 2 3 6 2" xfId="3301"/>
    <cellStyle name="千位分隔 2 3 7" xfId="3302"/>
    <cellStyle name="千位分隔 2 3 8" xfId="3303"/>
    <cellStyle name="千位分隔 2 3 9" xfId="2009"/>
    <cellStyle name="千位分隔 2 33" xfId="383"/>
    <cellStyle name="千位分隔 2 33 2" xfId="384"/>
    <cellStyle name="千位分隔 2 33 2 2" xfId="3304"/>
    <cellStyle name="千位分隔 2 33 2 3" xfId="3593"/>
    <cellStyle name="千位分隔 2 33 2 4" xfId="3811"/>
    <cellStyle name="千位分隔 2 33 3" xfId="3306"/>
    <cellStyle name="千位分隔 2 33 4" xfId="3594"/>
    <cellStyle name="千位分隔 2 33 5" xfId="3810"/>
    <cellStyle name="千位分隔 2 4" xfId="385"/>
    <cellStyle name="千位分隔 2 4 2" xfId="386"/>
    <cellStyle name="千位分隔 2 4 2 2" xfId="387"/>
    <cellStyle name="千位分隔 2 4 2 2 2" xfId="1687"/>
    <cellStyle name="千位分隔 2 4 2 2 3" xfId="3595"/>
    <cellStyle name="千位分隔 2 4 2 2 4" xfId="3814"/>
    <cellStyle name="千位分隔 2 4 2 3" xfId="3307"/>
    <cellStyle name="千位分隔 2 4 2 4" xfId="3596"/>
    <cellStyle name="千位分隔 2 4 2 5" xfId="3813"/>
    <cellStyle name="千位分隔 2 4 3" xfId="388"/>
    <cellStyle name="千位分隔 2 4 3 2" xfId="3308"/>
    <cellStyle name="千位分隔 2 4 3 3" xfId="3597"/>
    <cellStyle name="千位分隔 2 4 3 4" xfId="3815"/>
    <cellStyle name="千位分隔 2 4 4" xfId="3309"/>
    <cellStyle name="千位分隔 2 4 5" xfId="389"/>
    <cellStyle name="千位分隔 2 4 5 2" xfId="390"/>
    <cellStyle name="千位分隔 2 4 5 2 2" xfId="3026"/>
    <cellStyle name="千位分隔 2 4 5 2 3" xfId="3598"/>
    <cellStyle name="千位分隔 2 4 5 2 4" xfId="3817"/>
    <cellStyle name="千位分隔 2 4 5 3" xfId="3036"/>
    <cellStyle name="千位分隔 2 4 5 4" xfId="3599"/>
    <cellStyle name="千位分隔 2 4 5 5" xfId="3816"/>
    <cellStyle name="千位分隔 2 4 6" xfId="3600"/>
    <cellStyle name="千位分隔 2 4 7" xfId="3812"/>
    <cellStyle name="千位分隔 2 5" xfId="391"/>
    <cellStyle name="千位分隔 2 5 2" xfId="392"/>
    <cellStyle name="千位分隔 2 5 2 2" xfId="3310"/>
    <cellStyle name="千位分隔 2 5 2 3" xfId="3601"/>
    <cellStyle name="千位分隔 2 5 2 4" xfId="3819"/>
    <cellStyle name="千位分隔 2 5 3" xfId="1260"/>
    <cellStyle name="千位分隔 2 5 3 2" xfId="2017"/>
    <cellStyle name="千位分隔 2 5 4" xfId="3602"/>
    <cellStyle name="千位分隔 2 5 5" xfId="3818"/>
    <cellStyle name="千位分隔 2 6" xfId="393"/>
    <cellStyle name="千位分隔 2 6 2" xfId="394"/>
    <cellStyle name="千位分隔 2 6 2 2" xfId="3311"/>
    <cellStyle name="千位分隔 2 6 2 3" xfId="3603"/>
    <cellStyle name="千位分隔 2 6 2 4" xfId="3821"/>
    <cellStyle name="千位分隔 2 6 3" xfId="3312"/>
    <cellStyle name="千位分隔 2 6 4" xfId="3604"/>
    <cellStyle name="千位分隔 2 6 5" xfId="3820"/>
    <cellStyle name="千位分隔 2 7" xfId="395"/>
    <cellStyle name="千位分隔 2 7 2" xfId="3313"/>
    <cellStyle name="千位分隔 2 7 3" xfId="3605"/>
    <cellStyle name="千位分隔 2 7 4" xfId="3822"/>
    <cellStyle name="千位分隔 2 8" xfId="543"/>
    <cellStyle name="千位分隔 2 8 2" xfId="3606"/>
    <cellStyle name="千位分隔 2 8 3" xfId="3314"/>
    <cellStyle name="千位分隔 2 9" xfId="3315"/>
    <cellStyle name="千位分隔 2 9 2" xfId="3607"/>
    <cellStyle name="千位分隔 20" xfId="396"/>
    <cellStyle name="千位分隔 20 2" xfId="397"/>
    <cellStyle name="千位分隔 20 2 2" xfId="3283"/>
    <cellStyle name="千位分隔 20 2 3" xfId="3608"/>
    <cellStyle name="千位分隔 20 2 4" xfId="3824"/>
    <cellStyle name="千位分隔 20 3" xfId="3285"/>
    <cellStyle name="千位分隔 20 4" xfId="3609"/>
    <cellStyle name="千位分隔 20 5" xfId="3823"/>
    <cellStyle name="千位分隔 3" xfId="398"/>
    <cellStyle name="千位分隔 3 2" xfId="399"/>
    <cellStyle name="千位分隔 3 2 2" xfId="814"/>
    <cellStyle name="千位分隔 3 2 2 2" xfId="1086"/>
    <cellStyle name="千位分隔 3 2 2 2 2" xfId="3610"/>
    <cellStyle name="千位分隔 3 2 3" xfId="2921"/>
    <cellStyle name="千位分隔 3 2 4" xfId="3826"/>
    <cellStyle name="千位分隔 3 3" xfId="545"/>
    <cellStyle name="千位分隔 3 3 2" xfId="1087"/>
    <cellStyle name="千位分隔 3 3 2 2" xfId="3611"/>
    <cellStyle name="千位分隔 3 4" xfId="2924"/>
    <cellStyle name="千位分隔 3 5" xfId="3825"/>
    <cellStyle name="千位分隔 33" xfId="400"/>
    <cellStyle name="千位分隔 33 2" xfId="401"/>
    <cellStyle name="千位分隔 33 2 2" xfId="3316"/>
    <cellStyle name="千位分隔 33 2 3" xfId="3612"/>
    <cellStyle name="千位分隔 33 2 4" xfId="3828"/>
    <cellStyle name="千位分隔 33 3" xfId="3317"/>
    <cellStyle name="千位分隔 33 4" xfId="3613"/>
    <cellStyle name="千位分隔 33 5" xfId="3827"/>
    <cellStyle name="千位分隔 35" xfId="402"/>
    <cellStyle name="千位分隔 35 2" xfId="403"/>
    <cellStyle name="千位分隔 35 2 2" xfId="2145"/>
    <cellStyle name="千位分隔 35 2 3" xfId="3614"/>
    <cellStyle name="千位分隔 35 2 4" xfId="3830"/>
    <cellStyle name="千位分隔 35 3" xfId="2148"/>
    <cellStyle name="千位分隔 35 4" xfId="3615"/>
    <cellStyle name="千位分隔 35 5" xfId="3829"/>
    <cellStyle name="千位分隔 37" xfId="404"/>
    <cellStyle name="千位分隔 37 2" xfId="405"/>
    <cellStyle name="千位分隔 37 2 2" xfId="3319"/>
    <cellStyle name="千位分隔 37 2 3" xfId="3616"/>
    <cellStyle name="千位分隔 37 2 4" xfId="3832"/>
    <cellStyle name="千位分隔 37 3" xfId="2783"/>
    <cellStyle name="千位分隔 37 4" xfId="3617"/>
    <cellStyle name="千位分隔 37 5" xfId="3831"/>
    <cellStyle name="千位分隔 39" xfId="406"/>
    <cellStyle name="千位分隔 39 2" xfId="407"/>
    <cellStyle name="千位分隔 39 2 2" xfId="2304"/>
    <cellStyle name="千位分隔 39 2 3" xfId="3618"/>
    <cellStyle name="千位分隔 39 2 4" xfId="3834"/>
    <cellStyle name="千位分隔 39 3" xfId="2306"/>
    <cellStyle name="千位分隔 39 4" xfId="3619"/>
    <cellStyle name="千位分隔 39 5" xfId="3833"/>
    <cellStyle name="千位分隔 4" xfId="408"/>
    <cellStyle name="千位分隔 4 2" xfId="546"/>
    <cellStyle name="千位分隔 4 2 2" xfId="2926"/>
    <cellStyle name="千位分隔 4 3" xfId="3620"/>
    <cellStyle name="千位分隔 4 4" xfId="3835"/>
    <cellStyle name="千位分隔 40" xfId="409"/>
    <cellStyle name="千位分隔 40 2" xfId="410"/>
    <cellStyle name="千位分隔 40 2 2" xfId="2144"/>
    <cellStyle name="千位分隔 40 2 3" xfId="3621"/>
    <cellStyle name="千位分隔 40 2 4" xfId="3837"/>
    <cellStyle name="千位分隔 40 3" xfId="2147"/>
    <cellStyle name="千位分隔 40 4" xfId="3622"/>
    <cellStyle name="千位分隔 40 5" xfId="3836"/>
    <cellStyle name="千位分隔 41" xfId="411"/>
    <cellStyle name="千位分隔 41 2" xfId="412"/>
    <cellStyle name="千位分隔 41 2 2" xfId="3260"/>
    <cellStyle name="千位分隔 41 2 3" xfId="3623"/>
    <cellStyle name="千位分隔 41 2 4" xfId="3839"/>
    <cellStyle name="千位分隔 41 3" xfId="3320"/>
    <cellStyle name="千位分隔 41 4" xfId="3624"/>
    <cellStyle name="千位分隔 41 5" xfId="3838"/>
    <cellStyle name="千位分隔 42" xfId="413"/>
    <cellStyle name="千位分隔 42 2" xfId="414"/>
    <cellStyle name="千位分隔 42 2 2" xfId="3318"/>
    <cellStyle name="千位分隔 42 2 3" xfId="3625"/>
    <cellStyle name="千位分隔 42 2 4" xfId="3841"/>
    <cellStyle name="千位分隔 42 3" xfId="2782"/>
    <cellStyle name="千位分隔 42 4" xfId="3626"/>
    <cellStyle name="千位分隔 42 5" xfId="3840"/>
    <cellStyle name="千位分隔 5" xfId="415"/>
    <cellStyle name="千位分隔 5 2" xfId="843"/>
    <cellStyle name="千位分隔 5 3" xfId="1088"/>
    <cellStyle name="千位分隔 5 3 2" xfId="3627"/>
    <cellStyle name="千位分隔 5 4" xfId="1101"/>
    <cellStyle name="千位分隔 5 4 2" xfId="3842"/>
    <cellStyle name="千位分隔 50" xfId="416"/>
    <cellStyle name="千位分隔 50 2" xfId="417"/>
    <cellStyle name="千位分隔 50 2 2" xfId="3024"/>
    <cellStyle name="千位分隔 50 2 3" xfId="3628"/>
    <cellStyle name="千位分隔 50 2 4" xfId="3844"/>
    <cellStyle name="千位分隔 50 3" xfId="1649"/>
    <cellStyle name="千位分隔 50 4" xfId="3629"/>
    <cellStyle name="千位分隔 50 5" xfId="3843"/>
    <cellStyle name="千位分隔 6" xfId="1476"/>
    <cellStyle name="千位分隔 6 2" xfId="547"/>
    <cellStyle name="千位分隔 6 2 2" xfId="1250"/>
    <cellStyle name="千位分隔 6 3" xfId="3845"/>
    <cellStyle name="千位分隔 6 4" xfId="3321"/>
    <cellStyle name="千位分隔 7" xfId="815"/>
    <cellStyle name="千位分隔 7 2" xfId="3630"/>
    <cellStyle name="千位分隔 7 3" xfId="3322"/>
    <cellStyle name="千位分隔 8" xfId="418"/>
    <cellStyle name="千位分隔 8 2" xfId="419"/>
    <cellStyle name="千位分隔 8 2 2" xfId="3324"/>
    <cellStyle name="千位分隔 8 2 3" xfId="3631"/>
    <cellStyle name="千位分隔 8 2 4" xfId="3847"/>
    <cellStyle name="千位分隔 8 3" xfId="2843"/>
    <cellStyle name="千位分隔 8 4" xfId="3632"/>
    <cellStyle name="千位分隔 8 5" xfId="3846"/>
    <cellStyle name="千位分隔 9" xfId="816"/>
    <cellStyle name="千位分隔 9 2" xfId="3325"/>
    <cellStyle name="千位分隔[0]" xfId="420" builtinId="6"/>
    <cellStyle name="千位分隔[0] 2" xfId="421"/>
    <cellStyle name="千位分隔[0] 2 2" xfId="548"/>
    <cellStyle name="千位分隔[0] 2 2 2" xfId="1251"/>
    <cellStyle name="千位分隔[0] 2 2 3" xfId="1305"/>
    <cellStyle name="千位分隔[0] 2 3" xfId="1261"/>
    <cellStyle name="千位分隔[0] 2 4" xfId="3848"/>
    <cellStyle name="千位分隔[0] 3" xfId="422"/>
    <cellStyle name="千位分隔[0] 3 2" xfId="817"/>
    <cellStyle name="千位分隔[0] 3 2 2" xfId="3327"/>
    <cellStyle name="千位分隔[0] 3 3" xfId="3633"/>
    <cellStyle name="千位分隔[0] 3 4" xfId="3849"/>
    <cellStyle name="千位分隔[0] 4" xfId="818"/>
    <cellStyle name="千位分隔[0] 4 2" xfId="3634"/>
    <cellStyle name="千位分隔[0] 4 3" xfId="3850"/>
    <cellStyle name="千位分隔[0] 4 4" xfId="2400"/>
    <cellStyle name="千位分隔[0] 5" xfId="819"/>
    <cellStyle name="千位分隔[0] 5 2" xfId="3635"/>
    <cellStyle name="千位分隔[0] 6" xfId="820"/>
    <cellStyle name="千位分隔[0] 7" xfId="1127"/>
    <cellStyle name="钎霖_(沥焊何巩)岿喊牢盔拌裙" xfId="1089"/>
    <cellStyle name="强调 1" xfId="821"/>
    <cellStyle name="强调 2" xfId="822"/>
    <cellStyle name="强调 3" xfId="823"/>
    <cellStyle name="强调文字颜色 1 2" xfId="423"/>
    <cellStyle name="强调文字颜色 1 2 2" xfId="424"/>
    <cellStyle name="强调文字颜色 1 2 2 2" xfId="3329"/>
    <cellStyle name="强调文字颜色 1 2 2 3" xfId="3330"/>
    <cellStyle name="强调文字颜色 1 2 2 4" xfId="3331"/>
    <cellStyle name="强调文字颜色 1 2 2 5" xfId="3332"/>
    <cellStyle name="强调文字颜色 1 2 2 6" xfId="2713"/>
    <cellStyle name="强调文字颜色 1 2 2 7" xfId="3271"/>
    <cellStyle name="强调文字颜色 1 2 2 8" xfId="3276"/>
    <cellStyle name="强调文字颜色 1 2 3" xfId="549"/>
    <cellStyle name="强调文字颜色 1 2 3 2" xfId="1410"/>
    <cellStyle name="强调文字颜色 1 2 4" xfId="3333"/>
    <cellStyle name="强调文字颜色 1 2 5" xfId="3334"/>
    <cellStyle name="强调文字颜色 1 3" xfId="1353"/>
    <cellStyle name="强调文字颜色 1 3 2" xfId="3335"/>
    <cellStyle name="强调文字颜色 1 3 2 2" xfId="3336"/>
    <cellStyle name="强调文字颜色 1 3 2 3" xfId="3201"/>
    <cellStyle name="强调文字颜色 1 3 2 4" xfId="3203"/>
    <cellStyle name="强调文字颜色 1 3 2 5" xfId="3337"/>
    <cellStyle name="强调文字颜色 1 3 2 6" xfId="3338"/>
    <cellStyle name="强调文字颜色 1 3 2 7" xfId="3851"/>
    <cellStyle name="强调文字颜色 1 3 3" xfId="3339"/>
    <cellStyle name="强调文字颜色 1 3 4" xfId="2919"/>
    <cellStyle name="强调文字颜色 1 3 5" xfId="3636"/>
    <cellStyle name="强调文字颜色 1 4" xfId="1409"/>
    <cellStyle name="强调文字颜色 1 4 2" xfId="3340"/>
    <cellStyle name="强调文字颜色 1 4 3" xfId="3341"/>
    <cellStyle name="强调文字颜色 1 4 4" xfId="3342"/>
    <cellStyle name="强调文字颜色 1 4 5" xfId="3343"/>
    <cellStyle name="强调文字颜色 1 4 6" xfId="3344"/>
    <cellStyle name="强调文字颜色 1 5" xfId="1466"/>
    <cellStyle name="强调文字颜色 2 2" xfId="425"/>
    <cellStyle name="强调文字颜色 2 2 2" xfId="426"/>
    <cellStyle name="强调文字颜色 2 2 2 2" xfId="1683"/>
    <cellStyle name="强调文字颜色 2 2 2 3" xfId="1705"/>
    <cellStyle name="强调文字颜色 2 2 2 4" xfId="1731"/>
    <cellStyle name="强调文字颜色 2 2 2 5" xfId="3345"/>
    <cellStyle name="强调文字颜色 2 2 2 6" xfId="2237"/>
    <cellStyle name="强调文字颜色 2 2 2 7" xfId="3346"/>
    <cellStyle name="强调文字颜色 2 2 2 8" xfId="1733"/>
    <cellStyle name="强调文字颜色 2 2 3" xfId="550"/>
    <cellStyle name="强调文字颜色 2 2 3 2" xfId="1412"/>
    <cellStyle name="强调文字颜色 2 2 4" xfId="3347"/>
    <cellStyle name="强调文字颜色 2 2 5" xfId="3348"/>
    <cellStyle name="强调文字颜色 2 3" xfId="1354"/>
    <cellStyle name="强调文字颜色 2 3 2" xfId="1579"/>
    <cellStyle name="强调文字颜色 2 3 2 2" xfId="3088"/>
    <cellStyle name="强调文字颜色 2 3 2 3" xfId="3090"/>
    <cellStyle name="强调文字颜色 2 3 2 4" xfId="3349"/>
    <cellStyle name="强调文字颜色 2 3 2 5" xfId="3350"/>
    <cellStyle name="强调文字颜色 2 3 2 6" xfId="3351"/>
    <cellStyle name="强调文字颜色 2 3 2 7" xfId="3852"/>
    <cellStyle name="强调文字颜色 2 3 3" xfId="3352"/>
    <cellStyle name="强调文字颜色 2 3 4" xfId="3353"/>
    <cellStyle name="强调文字颜色 2 3 5" xfId="3637"/>
    <cellStyle name="强调文字颜色 2 4" xfId="1411"/>
    <cellStyle name="强调文字颜色 2 4 2" xfId="3354"/>
    <cellStyle name="强调文字颜色 2 4 3" xfId="3355"/>
    <cellStyle name="强调文字颜色 2 4 4" xfId="3356"/>
    <cellStyle name="强调文字颜色 2 4 5" xfId="3357"/>
    <cellStyle name="强调文字颜色 2 4 6" xfId="3358"/>
    <cellStyle name="强调文字颜色 2 5" xfId="1467"/>
    <cellStyle name="强调文字颜色 3 2" xfId="427"/>
    <cellStyle name="强调文字颜色 3 2 2" xfId="428"/>
    <cellStyle name="强调文字颜色 3 2 2 2" xfId="3359"/>
    <cellStyle name="强调文字颜色 3 2 2 3" xfId="3360"/>
    <cellStyle name="强调文字颜色 3 2 2 4" xfId="3361"/>
    <cellStyle name="强调文字颜色 3 2 2 5" xfId="3362"/>
    <cellStyle name="强调文字颜色 3 2 2 6" xfId="1680"/>
    <cellStyle name="强调文字颜色 3 2 2 7" xfId="3253"/>
    <cellStyle name="强调文字颜色 3 2 2 8" xfId="1603"/>
    <cellStyle name="强调文字颜色 3 2 3" xfId="551"/>
    <cellStyle name="强调文字颜色 3 2 3 2" xfId="1414"/>
    <cellStyle name="强调文字颜色 3 2 4" xfId="3363"/>
    <cellStyle name="强调文字颜色 3 2 5" xfId="3364"/>
    <cellStyle name="强调文字颜色 3 3" xfId="1355"/>
    <cellStyle name="强调文字颜色 3 3 2" xfId="2520"/>
    <cellStyle name="强调文字颜色 3 3 2 2" xfId="3365"/>
    <cellStyle name="强调文字颜色 3 3 2 3" xfId="3366"/>
    <cellStyle name="强调文字颜色 3 3 2 4" xfId="3279"/>
    <cellStyle name="强调文字颜色 3 3 2 5" xfId="3367"/>
    <cellStyle name="强调文字颜色 3 3 2 6" xfId="3368"/>
    <cellStyle name="强调文字颜色 3 3 2 7" xfId="3853"/>
    <cellStyle name="强调文字颜色 3 3 3" xfId="2348"/>
    <cellStyle name="强调文字颜色 3 3 4" xfId="2351"/>
    <cellStyle name="强调文字颜色 3 3 5" xfId="3638"/>
    <cellStyle name="强调文字颜色 3 4" xfId="1413"/>
    <cellStyle name="强调文字颜色 3 4 2" xfId="3093"/>
    <cellStyle name="强调文字颜色 3 4 3" xfId="2362"/>
    <cellStyle name="强调文字颜色 3 4 4" xfId="2365"/>
    <cellStyle name="强调文字颜色 3 4 5" xfId="3369"/>
    <cellStyle name="强调文字颜色 3 4 6" xfId="3370"/>
    <cellStyle name="强调文字颜色 3 5" xfId="1468"/>
    <cellStyle name="强调文字颜色 4 2" xfId="429"/>
    <cellStyle name="强调文字颜色 4 2 2" xfId="430"/>
    <cellStyle name="强调文字颜色 4 2 2 2" xfId="3371"/>
    <cellStyle name="强调文字颜色 4 2 2 3" xfId="3372"/>
    <cellStyle name="强调文字颜色 4 2 2 4" xfId="3373"/>
    <cellStyle name="强调文字颜色 4 2 2 5" xfId="3374"/>
    <cellStyle name="强调文字颜色 4 2 2 6" xfId="2309"/>
    <cellStyle name="强调文字颜色 4 2 2 7" xfId="3375"/>
    <cellStyle name="强调文字颜色 4 2 2 8" xfId="3376"/>
    <cellStyle name="强调文字颜色 4 2 3" xfId="552"/>
    <cellStyle name="强调文字颜色 4 2 3 2" xfId="1416"/>
    <cellStyle name="强调文字颜色 4 2 4" xfId="3377"/>
    <cellStyle name="强调文字颜色 4 2 5" xfId="3378"/>
    <cellStyle name="强调文字颜色 4 3" xfId="1356"/>
    <cellStyle name="强调文字颜色 4 3 2" xfId="2543"/>
    <cellStyle name="强调文字颜色 4 3 2 2" xfId="3379"/>
    <cellStyle name="强调文字颜色 4 3 2 3" xfId="3380"/>
    <cellStyle name="强调文字颜色 4 3 2 4" xfId="3381"/>
    <cellStyle name="强调文字颜色 4 3 2 5" xfId="3382"/>
    <cellStyle name="强调文字颜色 4 3 2 6" xfId="3383"/>
    <cellStyle name="强调文字颜色 4 3 2 7" xfId="3854"/>
    <cellStyle name="强调文字颜色 4 3 3" xfId="2371"/>
    <cellStyle name="强调文字颜色 4 3 4" xfId="2374"/>
    <cellStyle name="强调文字颜色 4 3 5" xfId="3639"/>
    <cellStyle name="强调文字颜色 4 4" xfId="1415"/>
    <cellStyle name="强调文字颜色 4 4 2" xfId="3384"/>
    <cellStyle name="强调文字颜色 4 4 3" xfId="2389"/>
    <cellStyle name="强调文字颜色 4 4 4" xfId="3385"/>
    <cellStyle name="强调文字颜色 4 4 5" xfId="3386"/>
    <cellStyle name="强调文字颜色 4 4 6" xfId="3387"/>
    <cellStyle name="强调文字颜色 4 5" xfId="1469"/>
    <cellStyle name="强调文字颜色 5 2" xfId="431"/>
    <cellStyle name="强调文字颜色 5 2 2" xfId="432"/>
    <cellStyle name="强调文字颜色 5 2 2 2" xfId="3388"/>
    <cellStyle name="强调文字颜色 5 2 2 3" xfId="3389"/>
    <cellStyle name="强调文字颜色 5 2 2 4" xfId="3390"/>
    <cellStyle name="强调文字颜色 5 2 2 5" xfId="2485"/>
    <cellStyle name="强调文字颜色 5 2 2 6" xfId="2328"/>
    <cellStyle name="强调文字颜色 5 2 2 7" xfId="2500"/>
    <cellStyle name="强调文字颜色 5 2 2 8" xfId="2504"/>
    <cellStyle name="强调文字颜色 5 2 3" xfId="553"/>
    <cellStyle name="强调文字颜色 5 2 3 2" xfId="1418"/>
    <cellStyle name="强调文字颜色 5 2 4" xfId="2815"/>
    <cellStyle name="强调文字颜色 5 2 5" xfId="2817"/>
    <cellStyle name="强调文字颜色 5 3" xfId="1357"/>
    <cellStyle name="强调文字颜色 5 3 2" xfId="2577"/>
    <cellStyle name="强调文字颜色 5 3 2 2" xfId="3391"/>
    <cellStyle name="强调文字颜色 5 3 2 3" xfId="3392"/>
    <cellStyle name="强调文字颜色 5 3 2 4" xfId="3393"/>
    <cellStyle name="强调文字颜色 5 3 2 5" xfId="3394"/>
    <cellStyle name="强调文字颜色 5 3 2 6" xfId="3395"/>
    <cellStyle name="强调文字颜色 5 3 2 7" xfId="3855"/>
    <cellStyle name="强调文字颜色 5 3 3" xfId="2394"/>
    <cellStyle name="强调文字颜色 5 3 4" xfId="3396"/>
    <cellStyle name="强调文字颜色 5 3 5" xfId="3640"/>
    <cellStyle name="强调文字颜色 5 4" xfId="1417"/>
    <cellStyle name="强调文字颜色 5 4 2" xfId="3397"/>
    <cellStyle name="强调文字颜色 5 4 3" xfId="2397"/>
    <cellStyle name="强调文字颜色 5 4 4" xfId="3398"/>
    <cellStyle name="强调文字颜色 5 4 5" xfId="3399"/>
    <cellStyle name="强调文字颜色 5 4 6" xfId="3400"/>
    <cellStyle name="强调文字颜色 5 5" xfId="1470"/>
    <cellStyle name="强调文字颜色 6 2" xfId="433"/>
    <cellStyle name="强调文字颜色 6 2 2" xfId="434"/>
    <cellStyle name="强调文字颜色 6 2 2 2" xfId="3401"/>
    <cellStyle name="强调文字颜色 6 2 2 3" xfId="3402"/>
    <cellStyle name="强调文字颜色 6 2 2 4" xfId="2879"/>
    <cellStyle name="强调文字颜色 6 2 2 5" xfId="1636"/>
    <cellStyle name="强调文字颜色 6 2 2 6" xfId="2882"/>
    <cellStyle name="强调文字颜色 6 2 2 7" xfId="2884"/>
    <cellStyle name="强调文字颜色 6 2 2 8" xfId="1646"/>
    <cellStyle name="强调文字颜色 6 2 3" xfId="554"/>
    <cellStyle name="强调文字颜色 6 2 3 2" xfId="1420"/>
    <cellStyle name="强调文字颜色 6 2 4" xfId="2838"/>
    <cellStyle name="强调文字颜色 6 2 5" xfId="2840"/>
    <cellStyle name="强调文字颜色 6 3" xfId="1358"/>
    <cellStyle name="强调文字颜色 6 3 2" xfId="2606"/>
    <cellStyle name="强调文字颜色 6 3 2 2" xfId="3403"/>
    <cellStyle name="强调文字颜色 6 3 2 3" xfId="3404"/>
    <cellStyle name="强调文字颜色 6 3 2 4" xfId="2750"/>
    <cellStyle name="强调文字颜色 6 3 2 5" xfId="2762"/>
    <cellStyle name="强调文字颜色 6 3 2 6" xfId="2772"/>
    <cellStyle name="强调文字颜色 6 3 2 7" xfId="3856"/>
    <cellStyle name="强调文字颜色 6 3 3" xfId="3405"/>
    <cellStyle name="强调文字颜色 6 3 4" xfId="3323"/>
    <cellStyle name="强调文字颜色 6 3 5" xfId="3641"/>
    <cellStyle name="强调文字颜色 6 4" xfId="1419"/>
    <cellStyle name="强调文字颜色 6 4 2" xfId="3406"/>
    <cellStyle name="强调文字颜色 6 4 3" xfId="3407"/>
    <cellStyle name="强调文字颜色 6 4 4" xfId="3408"/>
    <cellStyle name="强调文字颜色 6 4 5" xfId="3409"/>
    <cellStyle name="强调文字颜色 6 4 6" xfId="3410"/>
    <cellStyle name="强调文字颜色 6 5" xfId="1471"/>
    <cellStyle name="日期" xfId="824"/>
    <cellStyle name="商品名称" xfId="825"/>
    <cellStyle name="审定数" xfId="555"/>
    <cellStyle name="适中 2" xfId="435"/>
    <cellStyle name="适中 2 2" xfId="436"/>
    <cellStyle name="适中 2 2 2" xfId="3411"/>
    <cellStyle name="适中 2 2 3" xfId="2821"/>
    <cellStyle name="适中 2 3" xfId="556"/>
    <cellStyle name="适中 2 3 2" xfId="1422"/>
    <cellStyle name="适中 2 4" xfId="1832"/>
    <cellStyle name="适中 3" xfId="1359"/>
    <cellStyle name="适中 3 2" xfId="3412"/>
    <cellStyle name="适中 3 2 2" xfId="3857"/>
    <cellStyle name="适中 3 3" xfId="3413"/>
    <cellStyle name="适中 3 4" xfId="3642"/>
    <cellStyle name="适中 4" xfId="1421"/>
    <cellStyle name="适中 5" xfId="1472"/>
    <cellStyle name="输出 2" xfId="437"/>
    <cellStyle name="输出 2 2" xfId="438"/>
    <cellStyle name="输出 2 2 2" xfId="3414"/>
    <cellStyle name="输出 2 2 2 2" xfId="3929"/>
    <cellStyle name="输出 2 2 2 3" xfId="1515"/>
    <cellStyle name="输出 2 2 2 4" xfId="4041"/>
    <cellStyle name="输出 2 2 3" xfId="2339"/>
    <cellStyle name="输出 2 2 3 2" xfId="3982"/>
    <cellStyle name="输出 2 2 3 3" xfId="1547"/>
    <cellStyle name="输出 2 2 3 4" xfId="1489"/>
    <cellStyle name="输出 2 2 4" xfId="4068"/>
    <cellStyle name="输出 2 2 5" xfId="3897"/>
    <cellStyle name="输出 2 2 6" xfId="3981"/>
    <cellStyle name="输出 2 3" xfId="557"/>
    <cellStyle name="输出 2 3 2" xfId="1424"/>
    <cellStyle name="输出 2 3 2 2" xfId="4053"/>
    <cellStyle name="输出 2 3 2 3" xfId="3957"/>
    <cellStyle name="输出 2 3 2 4" xfId="1553"/>
    <cellStyle name="输出 2 3 3" xfId="4032"/>
    <cellStyle name="输出 2 3 4" xfId="3899"/>
    <cellStyle name="输出 2 3 5" xfId="3937"/>
    <cellStyle name="输出 2 4" xfId="3415"/>
    <cellStyle name="输出 2 4 2" xfId="3928"/>
    <cellStyle name="输出 2 4 3" xfId="1514"/>
    <cellStyle name="输出 2 4 4" xfId="1483"/>
    <cellStyle name="输出 2 5" xfId="1531"/>
    <cellStyle name="输出 2 6" xfId="3967"/>
    <cellStyle name="输出 2 7" xfId="4047"/>
    <cellStyle name="输出 3" xfId="1360"/>
    <cellStyle name="输出 3 2" xfId="3416"/>
    <cellStyle name="输出 3 2 2" xfId="3858"/>
    <cellStyle name="输出 3 2 2 2" xfId="1539"/>
    <cellStyle name="输出 3 2 2 3" xfId="4077"/>
    <cellStyle name="输出 3 2 2 4" xfId="4083"/>
    <cellStyle name="输出 3 2 3" xfId="3927"/>
    <cellStyle name="输出 3 2 4" xfId="1519"/>
    <cellStyle name="输出 3 2 5" xfId="1556"/>
    <cellStyle name="输出 3 3" xfId="3417"/>
    <cellStyle name="输出 3 3 2" xfId="3926"/>
    <cellStyle name="输出 3 3 3" xfId="4051"/>
    <cellStyle name="输出 3 3 4" xfId="3908"/>
    <cellStyle name="输出 3 4" xfId="3643"/>
    <cellStyle name="输出 3 4 2" xfId="3914"/>
    <cellStyle name="输出 3 4 3" xfId="1560"/>
    <cellStyle name="输出 3 4 4" xfId="1495"/>
    <cellStyle name="输出 3 5" xfId="4000"/>
    <cellStyle name="输出 3 6" xfId="3892"/>
    <cellStyle name="输出 3 7" xfId="1505"/>
    <cellStyle name="输出 4" xfId="1423"/>
    <cellStyle name="输出 4 2" xfId="3947"/>
    <cellStyle name="输出 4 3" xfId="1538"/>
    <cellStyle name="输出 4 4" xfId="1522"/>
    <cellStyle name="输出 5" xfId="1473"/>
    <cellStyle name="输出 5 2" xfId="3992"/>
    <cellStyle name="输出 5 3" xfId="4035"/>
    <cellStyle name="输出 5 4" xfId="4033"/>
    <cellStyle name="输入 2" xfId="439"/>
    <cellStyle name="输入 2 2" xfId="440"/>
    <cellStyle name="输入 2 2 2" xfId="3418"/>
    <cellStyle name="输入 2 2 2 2" xfId="3921"/>
    <cellStyle name="输入 2 2 2 3" xfId="1484"/>
    <cellStyle name="输入 2 2 2 4" xfId="4058"/>
    <cellStyle name="输入 2 2 3" xfId="3419"/>
    <cellStyle name="输入 2 2 3 2" xfId="4061"/>
    <cellStyle name="输入 2 2 3 3" xfId="1532"/>
    <cellStyle name="输入 2 2 3 4" xfId="1563"/>
    <cellStyle name="输入 2 2 4" xfId="4036"/>
    <cellStyle name="输入 2 2 5" xfId="3936"/>
    <cellStyle name="输入 2 2 6" xfId="3955"/>
    <cellStyle name="输入 2 3" xfId="558"/>
    <cellStyle name="输入 2 3 2" xfId="1426"/>
    <cellStyle name="输入 2 3 2 2" xfId="4065"/>
    <cellStyle name="输入 2 3 2 3" xfId="4042"/>
    <cellStyle name="输入 2 3 2 4" xfId="1477"/>
    <cellStyle name="输入 2 3 3" xfId="4067"/>
    <cellStyle name="输入 2 3 4" xfId="3919"/>
    <cellStyle name="输入 2 3 5" xfId="4043"/>
    <cellStyle name="输入 2 4" xfId="3326"/>
    <cellStyle name="输入 2 4 2" xfId="3931"/>
    <cellStyle name="输入 2 4 3" xfId="1527"/>
    <cellStyle name="输入 2 4 4" xfId="1551"/>
    <cellStyle name="输入 2 5" xfId="4057"/>
    <cellStyle name="输入 2 6" xfId="3916"/>
    <cellStyle name="输入 2 7" xfId="1504"/>
    <cellStyle name="输入 3" xfId="1361"/>
    <cellStyle name="输入 3 2" xfId="3420"/>
    <cellStyle name="输入 3 2 2" xfId="3859"/>
    <cellStyle name="输入 3 2 2 2" xfId="1540"/>
    <cellStyle name="输入 3 2 2 3" xfId="4078"/>
    <cellStyle name="输入 3 2 2 4" xfId="3891"/>
    <cellStyle name="输入 3 2 3" xfId="3925"/>
    <cellStyle name="输入 3 2 4" xfId="3984"/>
    <cellStyle name="输入 3 2 5" xfId="4006"/>
    <cellStyle name="输入 3 3" xfId="3328"/>
    <cellStyle name="输入 3 3 2" xfId="3930"/>
    <cellStyle name="输入 3 3 3" xfId="1529"/>
    <cellStyle name="输入 3 3 4" xfId="4044"/>
    <cellStyle name="输入 3 4" xfId="3644"/>
    <cellStyle name="输入 3 4 2" xfId="3913"/>
    <cellStyle name="输入 3 4 3" xfId="3985"/>
    <cellStyle name="输入 3 4 4" xfId="1478"/>
    <cellStyle name="输入 3 5" xfId="3999"/>
    <cellStyle name="输入 3 6" xfId="3950"/>
    <cellStyle name="输入 3 7" xfId="1521"/>
    <cellStyle name="输入 4" xfId="1425"/>
    <cellStyle name="输入 4 2" xfId="1523"/>
    <cellStyle name="输入 4 3" xfId="3932"/>
    <cellStyle name="输入 4 4" xfId="4069"/>
    <cellStyle name="输入 5" xfId="1474"/>
    <cellStyle name="输入 5 2" xfId="3991"/>
    <cellStyle name="输入 5 3" xfId="1542"/>
    <cellStyle name="输入 5 4" xfId="1508"/>
    <cellStyle name="数量" xfId="826"/>
    <cellStyle name="说明文本" xfId="441"/>
    <cellStyle name="说明文本 2" xfId="442"/>
    <cellStyle name="说明文本 2 2" xfId="443"/>
    <cellStyle name="说明文本 2 2 2" xfId="3421"/>
    <cellStyle name="说明文本 2 2 3" xfId="3422"/>
    <cellStyle name="说明文本 2 3" xfId="3423"/>
    <cellStyle name="说明文本 2 4" xfId="3424"/>
    <cellStyle name="说明文本 2 5" xfId="1588"/>
    <cellStyle name="说明文本 2 6" xfId="1658"/>
    <cellStyle name="说明文本 2 7" xfId="1663"/>
    <cellStyle name="说明文本 2 8" xfId="1665"/>
    <cellStyle name="说明文本 3" xfId="444"/>
    <cellStyle name="说明文本 3 2" xfId="3425"/>
    <cellStyle name="说明文本 3 3" xfId="3426"/>
    <cellStyle name="说明文本 4" xfId="3427"/>
    <cellStyle name="说明文本 5" xfId="3428"/>
    <cellStyle name="说明文本 6" xfId="3429"/>
    <cellStyle name="说明文本 7" xfId="3430"/>
    <cellStyle name="宋体繁体潒慭n_x0002_" xfId="827"/>
    <cellStyle name="通貨 [0.00]_１１月価格表" xfId="828"/>
    <cellStyle name="通貨_１１月価格表" xfId="829"/>
    <cellStyle name="无色" xfId="445"/>
    <cellStyle name="无色 2" xfId="446"/>
    <cellStyle name="无色 2 2" xfId="447"/>
    <cellStyle name="无色 2 2 2" xfId="3431"/>
    <cellStyle name="无色 2 2 3" xfId="3175"/>
    <cellStyle name="无色 2 3" xfId="3432"/>
    <cellStyle name="无色 2 4" xfId="1902"/>
    <cellStyle name="无色 2 5" xfId="3433"/>
    <cellStyle name="无色 2 6" xfId="2065"/>
    <cellStyle name="无色 2 7" xfId="3434"/>
    <cellStyle name="无色 2 8" xfId="3435"/>
    <cellStyle name="无色 3" xfId="448"/>
    <cellStyle name="无色 3 2" xfId="3436"/>
    <cellStyle name="无色 3 3" xfId="3437"/>
    <cellStyle name="无色 4" xfId="1745"/>
    <cellStyle name="无色 5" xfId="3438"/>
    <cellStyle name="无色 6" xfId="3439"/>
    <cellStyle name="无色 7" xfId="2988"/>
    <cellStyle name="样式 1" xfId="449"/>
    <cellStyle name="样式 1 2" xfId="559"/>
    <cellStyle name="样式 1 2 2" xfId="830"/>
    <cellStyle name="样式 1 3" xfId="831"/>
    <cellStyle name="样式 1 4" xfId="832"/>
    <cellStyle name="样式 1 5" xfId="833"/>
    <cellStyle name="样式 1 6" xfId="834"/>
    <cellStyle name="样式 1 7" xfId="835"/>
    <cellStyle name="样式 1_Book1" xfId="836"/>
    <cellStyle name="样式 2" xfId="560"/>
    <cellStyle name="样式 2 2" xfId="837"/>
    <cellStyle name="样式 3" xfId="561"/>
    <cellStyle name="样式 3 2" xfId="838"/>
    <cellStyle name="样式 4" xfId="562"/>
    <cellStyle name="样式 4 2" xfId="839"/>
    <cellStyle name="一般 10" xfId="1095"/>
    <cellStyle name="一般 2" xfId="1096"/>
    <cellStyle name="一般 2 2" xfId="1097"/>
    <cellStyle name="一般 3 3" xfId="1098"/>
    <cellStyle name="一般 8" xfId="1164"/>
    <cellStyle name="一般_2001" xfId="840"/>
    <cellStyle name="昗弨_BOOKSHIP" xfId="1090"/>
    <cellStyle name="着色 1" xfId="450"/>
    <cellStyle name="着色 1 2" xfId="451"/>
    <cellStyle name="着色 1 2 2" xfId="452"/>
    <cellStyle name="着色 1 2 2 2" xfId="3444"/>
    <cellStyle name="着色 1 2 2 3" xfId="3445"/>
    <cellStyle name="着色 1 2 3" xfId="3446"/>
    <cellStyle name="着色 1 2 4" xfId="3447"/>
    <cellStyle name="着色 1 2 5" xfId="2344"/>
    <cellStyle name="着色 1 2 6" xfId="3053"/>
    <cellStyle name="着色 1 2 7" xfId="3067"/>
    <cellStyle name="着色 1 2 8" xfId="3070"/>
    <cellStyle name="着色 1 3" xfId="453"/>
    <cellStyle name="着色 1 3 2" xfId="3448"/>
    <cellStyle name="着色 1 3 3" xfId="3449"/>
    <cellStyle name="着色 1 4" xfId="3242"/>
    <cellStyle name="着色 1 5" xfId="3244"/>
    <cellStyle name="着色 1 6" xfId="2983"/>
    <cellStyle name="着色 1 7" xfId="2986"/>
    <cellStyle name="着色 2" xfId="454"/>
    <cellStyle name="着色 2 2" xfId="455"/>
    <cellStyle name="着色 2 2 2" xfId="456"/>
    <cellStyle name="着色 2 2 2 2" xfId="1780"/>
    <cellStyle name="着色 2 2 2 3" xfId="3450"/>
    <cellStyle name="着色 2 2 3" xfId="1984"/>
    <cellStyle name="着色 2 2 4" xfId="1854"/>
    <cellStyle name="着色 2 2 5" xfId="1858"/>
    <cellStyle name="着色 2 2 6" xfId="3101"/>
    <cellStyle name="着色 2 2 7" xfId="3104"/>
    <cellStyle name="着色 2 2 8" xfId="3107"/>
    <cellStyle name="着色 2 3" xfId="457"/>
    <cellStyle name="着色 2 3 2" xfId="3451"/>
    <cellStyle name="着色 2 3 3" xfId="3452"/>
    <cellStyle name="着色 2 4" xfId="3453"/>
    <cellStyle name="着色 2 5" xfId="3454"/>
    <cellStyle name="着色 2 6" xfId="2824"/>
    <cellStyle name="着色 2 7" xfId="2826"/>
    <cellStyle name="着色 3" xfId="458"/>
    <cellStyle name="着色 3 2" xfId="459"/>
    <cellStyle name="着色 3 2 2" xfId="460"/>
    <cellStyle name="着色 3 2 2 2" xfId="1995"/>
    <cellStyle name="着色 3 2 2 3" xfId="3455"/>
    <cellStyle name="着色 3 2 3" xfId="1997"/>
    <cellStyle name="着色 3 2 4" xfId="1598"/>
    <cellStyle name="着色 3 2 5" xfId="3169"/>
    <cellStyle name="着色 3 2 6" xfId="3136"/>
    <cellStyle name="着色 3 2 7" xfId="3141"/>
    <cellStyle name="着色 3 2 8" xfId="2407"/>
    <cellStyle name="着色 3 3" xfId="461"/>
    <cellStyle name="着色 3 3 2" xfId="2095"/>
    <cellStyle name="着色 3 3 3" xfId="2097"/>
    <cellStyle name="着色 3 4" xfId="3456"/>
    <cellStyle name="着色 3 5" xfId="3457"/>
    <cellStyle name="着色 3 6" xfId="3458"/>
    <cellStyle name="着色 3 7" xfId="3459"/>
    <cellStyle name="着色 4" xfId="462"/>
    <cellStyle name="着色 4 2" xfId="463"/>
    <cellStyle name="着色 4 2 2" xfId="464"/>
    <cellStyle name="着色 4 2 2 2" xfId="3460"/>
    <cellStyle name="着色 4 2 2 3" xfId="3461"/>
    <cellStyle name="着色 4 2 3" xfId="2873"/>
    <cellStyle name="着色 4 2 4" xfId="2875"/>
    <cellStyle name="着色 4 2 5" xfId="2877"/>
    <cellStyle name="着色 4 2 6" xfId="3170"/>
    <cellStyle name="着色 4 2 7" xfId="3173"/>
    <cellStyle name="着色 4 2 8" xfId="2442"/>
    <cellStyle name="着色 4 3" xfId="465"/>
    <cellStyle name="着色 4 3 2" xfId="2887"/>
    <cellStyle name="着色 4 3 3" xfId="2889"/>
    <cellStyle name="着色 4 4" xfId="3462"/>
    <cellStyle name="着色 4 5" xfId="3463"/>
    <cellStyle name="着色 4 6" xfId="3464"/>
    <cellStyle name="着色 4 7" xfId="3465"/>
    <cellStyle name="着色 5" xfId="466"/>
    <cellStyle name="着色 5 2" xfId="467"/>
    <cellStyle name="着色 5 2 2" xfId="468"/>
    <cellStyle name="着色 5 2 2 2" xfId="2213"/>
    <cellStyle name="着色 5 2 2 3" xfId="2216"/>
    <cellStyle name="着色 5 2 3" xfId="3466"/>
    <cellStyle name="着色 5 2 4" xfId="3467"/>
    <cellStyle name="着色 5 2 5" xfId="3468"/>
    <cellStyle name="着色 5 2 6" xfId="3187"/>
    <cellStyle name="着色 5 2 7" xfId="2630"/>
    <cellStyle name="着色 5 2 8" xfId="2469"/>
    <cellStyle name="着色 5 3" xfId="469"/>
    <cellStyle name="着色 5 3 2" xfId="3469"/>
    <cellStyle name="着色 5 3 3" xfId="3470"/>
    <cellStyle name="着色 5 4" xfId="3471"/>
    <cellStyle name="着色 5 5" xfId="3472"/>
    <cellStyle name="着色 5 6" xfId="3473"/>
    <cellStyle name="着色 5 7" xfId="3474"/>
    <cellStyle name="着色 6" xfId="470"/>
    <cellStyle name="着色 6 2" xfId="471"/>
    <cellStyle name="着色 6 2 2" xfId="472"/>
    <cellStyle name="着色 6 2 2 2" xfId="3475"/>
    <cellStyle name="着色 6 2 2 3" xfId="1884"/>
    <cellStyle name="着色 6 2 3" xfId="3476"/>
    <cellStyle name="着色 6 2 4" xfId="2952"/>
    <cellStyle name="着色 6 2 5" xfId="2960"/>
    <cellStyle name="着色 6 2 6" xfId="2962"/>
    <cellStyle name="着色 6 2 7" xfId="2965"/>
    <cellStyle name="着色 6 2 8" xfId="2967"/>
    <cellStyle name="着色 6 3" xfId="473"/>
    <cellStyle name="着色 6 3 2" xfId="3305"/>
    <cellStyle name="着色 6 3 3" xfId="3477"/>
    <cellStyle name="着色 6 4" xfId="3478"/>
    <cellStyle name="着色 6 5" xfId="3479"/>
    <cellStyle name="着色 6 6" xfId="3480"/>
    <cellStyle name="着色 6 7" xfId="3481"/>
    <cellStyle name="寘嬫愗傝 [0.00]_PRODUCT DETAIL Q1" xfId="1091"/>
    <cellStyle name="寘嬫愗傝_PRODUCT DETAIL Q1" xfId="1092"/>
    <cellStyle name="注释 2" xfId="474"/>
    <cellStyle name="注释 2 2" xfId="475"/>
    <cellStyle name="注释 2 2 2" xfId="564"/>
    <cellStyle name="注释 2 2 2 2" xfId="3440"/>
    <cellStyle name="注释 2 2 2 2 2" xfId="3935"/>
    <cellStyle name="注释 2 2 2 2 3" xfId="1577"/>
    <cellStyle name="注释 2 2 2 2 4" xfId="4030"/>
    <cellStyle name="注释 2 2 2 3" xfId="4034"/>
    <cellStyle name="注释 2 2 2 4" xfId="3905"/>
    <cellStyle name="注释 2 2 2 5" xfId="1486"/>
    <cellStyle name="注释 2 2 3" xfId="3441"/>
    <cellStyle name="注释 2 2 3 2" xfId="3934"/>
    <cellStyle name="注释 2 2 3 3" xfId="1571"/>
    <cellStyle name="注释 2 2 3 4" xfId="1533"/>
    <cellStyle name="注释 2 2 4" xfId="3861"/>
    <cellStyle name="注释 2 2 4 2" xfId="1493"/>
    <cellStyle name="注释 2 2 4 3" xfId="4080"/>
    <cellStyle name="注释 2 2 4 4" xfId="4084"/>
    <cellStyle name="注释 2 2 5" xfId="1561"/>
    <cellStyle name="注释 2 2 6" xfId="3898"/>
    <cellStyle name="注释 2 2 7" xfId="1491"/>
    <cellStyle name="注释 2 3" xfId="563"/>
    <cellStyle name="注释 2 3 2" xfId="1363"/>
    <cellStyle name="注释 2 3 2 2" xfId="3997"/>
    <cellStyle name="注释 2 3 2 3" xfId="4048"/>
    <cellStyle name="注释 2 3 2 4" xfId="4031"/>
    <cellStyle name="注释 2 3 3" xfId="4056"/>
    <cellStyle name="注释 2 3 4" xfId="4038"/>
    <cellStyle name="注释 2 3 5" xfId="3993"/>
    <cellStyle name="注释 2 4" xfId="1428"/>
    <cellStyle name="注释 2 4 2" xfId="3995"/>
    <cellStyle name="注释 2 4 3" xfId="3974"/>
    <cellStyle name="注释 2 4 4" xfId="1575"/>
    <cellStyle name="注释 2 5" xfId="3860"/>
    <cellStyle name="注释 2 5 2" xfId="1535"/>
    <cellStyle name="注释 2 5 3" xfId="4079"/>
    <cellStyle name="注释 2 5 4" xfId="3960"/>
    <cellStyle name="注释 2 6" xfId="1541"/>
    <cellStyle name="注释 2 7" xfId="3966"/>
    <cellStyle name="注释 2 8" xfId="4055"/>
    <cellStyle name="注释 3" xfId="1362"/>
    <cellStyle name="注释 3 2" xfId="2728"/>
    <cellStyle name="注释 3 2 2" xfId="3442"/>
    <cellStyle name="注释 3 2 2 2" xfId="4060"/>
    <cellStyle name="注释 3 2 2 3" xfId="3980"/>
    <cellStyle name="注释 3 2 2 4" xfId="3961"/>
    <cellStyle name="注释 3 2 3" xfId="3862"/>
    <cellStyle name="注释 3 2 3 2" xfId="1494"/>
    <cellStyle name="注释 3 2 3 3" xfId="4081"/>
    <cellStyle name="注释 3 2 3 4" xfId="4001"/>
    <cellStyle name="注释 3 2 4" xfId="1507"/>
    <cellStyle name="注释 3 2 5" xfId="1567"/>
    <cellStyle name="注释 3 2 6" xfId="3964"/>
    <cellStyle name="注释 3 3" xfId="2730"/>
    <cellStyle name="注释 3 3 2" xfId="3443"/>
    <cellStyle name="注释 3 3 2 2" xfId="3933"/>
    <cellStyle name="注释 3 3 2 3" xfId="1488"/>
    <cellStyle name="注释 3 3 2 4" xfId="1557"/>
    <cellStyle name="注释 3 3 3" xfId="3969"/>
    <cellStyle name="注释 3 3 4" xfId="3973"/>
    <cellStyle name="注释 3 3 5" xfId="4063"/>
    <cellStyle name="注释 3 4" xfId="3645"/>
    <cellStyle name="注释 3 4 2" xfId="3912"/>
    <cellStyle name="注释 3 4 3" xfId="3986"/>
    <cellStyle name="注释 3 4 4" xfId="3989"/>
    <cellStyle name="注释 3 5" xfId="3998"/>
    <cellStyle name="注释 3 6" xfId="3951"/>
    <cellStyle name="注释 3 7" xfId="1558"/>
    <cellStyle name="注释 4" xfId="1427"/>
    <cellStyle name="注释 4 2" xfId="4052"/>
    <cellStyle name="注释 4 3" xfId="3953"/>
    <cellStyle name="注释 4 4" xfId="3983"/>
    <cellStyle name="注释 5" xfId="1475"/>
    <cellStyle name="注释 5 2" xfId="3990"/>
    <cellStyle name="注释 5 3" xfId="3907"/>
    <cellStyle name="注释 5 4" xfId="3978"/>
    <cellStyle name="资产" xfId="565"/>
    <cellStyle name="콤마 [0]_BOILER-CO1" xfId="476"/>
    <cellStyle name="콤마_BOILER-CO1" xfId="477"/>
    <cellStyle name="통화 [0]_BOILER-CO1" xfId="478"/>
    <cellStyle name="통화_BOILER-CO1" xfId="479"/>
    <cellStyle name="표준_0N-HANDLING " xfId="480"/>
  </cellStyles>
  <dxfs count="4">
    <dxf>
      <border diagonalUp="1">
        <left/>
        <right/>
        <top style="medium">
          <color auto="1"/>
        </top>
        <bottom style="medium">
          <color auto="1"/>
        </bottom>
        <diagonal style="hair">
          <color auto="1"/>
        </diagonal>
        <vertical style="hair">
          <color auto="1"/>
        </vertical>
        <horizontal style="hair">
          <color auto="1"/>
        </horizontal>
      </border>
    </dxf>
    <dxf>
      <fill>
        <patternFill>
          <bgColor rgb="FFC0C0C0"/>
        </patternFill>
      </fill>
    </dxf>
    <dxf>
      <font>
        <b val="0"/>
        <i val="0"/>
      </font>
      <fill>
        <patternFill>
          <bgColor rgb="FFC0C0C0"/>
        </patternFill>
      </fill>
      <border>
        <top style="medium">
          <color auto="1"/>
        </top>
        <bottom style="hair">
          <color auto="1"/>
        </bottom>
        <vertical style="hair">
          <color auto="1"/>
        </vertical>
        <horizontal style="hair">
          <color auto="1"/>
        </horizontal>
      </border>
    </dxf>
    <dxf>
      <border>
        <top style="medium">
          <color auto="1"/>
        </top>
        <bottom style="medium">
          <color auto="1"/>
        </bottom>
        <vertical style="hair">
          <color auto="1"/>
        </vertical>
        <horizontal style="hair">
          <color auto="1"/>
        </horizontal>
      </border>
    </dxf>
  </dxfs>
  <tableStyles count="2" defaultTableStyle="TableStyleMedium9" defaultPivotStyle="PivotStyleLight16">
    <tableStyle name="表样式 1" pivot="0" count="3">
      <tableStyleElement type="wholeTable" dxfId="3"/>
      <tableStyleElement type="headerRow" dxfId="2"/>
      <tableStyleElement type="firstTotalCell" dxfId="1"/>
    </tableStyle>
    <tableStyle name="表样式 2" pivot="0" count="1">
      <tableStyleElement type="wholeTable" dxfId="0"/>
    </tableStyle>
  </tableStyles>
  <colors>
    <mruColors>
      <color rgb="FFC5C5C5"/>
      <color rgb="FFDCDCDC"/>
      <color rgb="FFB2B2B2"/>
      <color rgb="FFD7D7D7"/>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A10000&#24180;&#24230;&#25253;&#34920;&#65288;A&#31867;&#65289;'!Print_Area"/></Relationships>
</file>

<file path=xl/drawings/_rels/drawing10.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1.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2.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3.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4.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5.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6.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7.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8.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19.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xml.rels><?xml version="1.0" encoding="UTF-8" standalone="yes"?>
<Relationships xmlns="http://schemas.openxmlformats.org/package/2006/relationships"><Relationship Id="rId2" Type="http://schemas.openxmlformats.org/officeDocument/2006/relationships/hyperlink" Target="#&#30446;&#24405;!A1"/><Relationship Id="rId1" Type="http://schemas.openxmlformats.org/officeDocument/2006/relationships/hyperlink" Target="#'A10000&#24180;&#24230;&#25253;&#34920;&#65288;A&#31867;&#65289;'!Print_Area"/></Relationships>
</file>

<file path=xl/drawings/_rels/drawing20.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1.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2.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3.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4.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5.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6.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7.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8.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29.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30.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1.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2.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3.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4.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5.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6.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7.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38.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4.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5.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6.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7.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8.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_rels/drawing9.xml.rels><?xml version="1.0" encoding="UTF-8" standalone="yes"?>
<Relationships xmlns="http://schemas.openxmlformats.org/package/2006/relationships"><Relationship Id="rId2" Type="http://schemas.openxmlformats.org/officeDocument/2006/relationships/hyperlink" Target="#'A10000&#24180;&#24230;&#25253;&#34920;&#65288;A&#31867;&#65289;'!Print_Area"/><Relationship Id="rId1" Type="http://schemas.openxmlformats.org/officeDocument/2006/relationships/hyperlink" Target="#&#30446;&#24405;!A1"/></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219074</xdr:rowOff>
    </xdr:from>
    <xdr:to>
      <xdr:col>5</xdr:col>
      <xdr:colOff>352425</xdr:colOff>
      <xdr:row>4</xdr:row>
      <xdr:rowOff>9524</xdr:rowOff>
    </xdr:to>
    <xdr:sp macro="" textlink="">
      <xdr:nvSpPr>
        <xdr:cNvPr id="2" name="燕尾形箭头 1">
          <a:hlinkClick xmlns:r="http://schemas.openxmlformats.org/officeDocument/2006/relationships" r:id="rId1"/>
        </xdr:cNvPr>
        <xdr:cNvSpPr/>
      </xdr:nvSpPr>
      <xdr:spPr bwMode="auto">
        <a:xfrm rot="10800000">
          <a:off x="10410825" y="819149"/>
          <a:ext cx="1066800"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3</xdr:row>
      <xdr:rowOff>0</xdr:rowOff>
    </xdr:from>
    <xdr:to>
      <xdr:col>9</xdr:col>
      <xdr:colOff>428625</xdr:colOff>
      <xdr:row>5</xdr:row>
      <xdr:rowOff>142875</xdr:rowOff>
    </xdr:to>
    <xdr:sp macro="" textlink="">
      <xdr:nvSpPr>
        <xdr:cNvPr id="2" name="燕尾形箭头 1">
          <a:hlinkClick xmlns:r="http://schemas.openxmlformats.org/officeDocument/2006/relationships" r:id="rId1"/>
        </xdr:cNvPr>
        <xdr:cNvSpPr/>
      </xdr:nvSpPr>
      <xdr:spPr bwMode="auto">
        <a:xfrm rot="10800000">
          <a:off x="7905750" y="9334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8</xdr:col>
      <xdr:colOff>0</xdr:colOff>
      <xdr:row>6</xdr:row>
      <xdr:rowOff>66675</xdr:rowOff>
    </xdr:from>
    <xdr:to>
      <xdr:col>9</xdr:col>
      <xdr:colOff>428625</xdr:colOff>
      <xdr:row>8</xdr:row>
      <xdr:rowOff>209550</xdr:rowOff>
    </xdr:to>
    <xdr:sp macro="" textlink="">
      <xdr:nvSpPr>
        <xdr:cNvPr id="3" name="燕尾形箭头 2">
          <a:hlinkClick xmlns:r="http://schemas.openxmlformats.org/officeDocument/2006/relationships" r:id="rId2"/>
        </xdr:cNvPr>
        <xdr:cNvSpPr/>
      </xdr:nvSpPr>
      <xdr:spPr bwMode="auto">
        <a:xfrm rot="10800000">
          <a:off x="7905750" y="15430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900" b="1">
              <a:solidFill>
                <a:schemeClr val="tx1"/>
              </a:solidFill>
            </a:rPr>
            <a:t>返回申报表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666750</xdr:colOff>
      <xdr:row>5</xdr:row>
      <xdr:rowOff>9525</xdr:rowOff>
    </xdr:from>
    <xdr:to>
      <xdr:col>7</xdr:col>
      <xdr:colOff>409575</xdr:colOff>
      <xdr:row>7</xdr:row>
      <xdr:rowOff>19050</xdr:rowOff>
    </xdr:to>
    <xdr:sp macro="" textlink="">
      <xdr:nvSpPr>
        <xdr:cNvPr id="2" name="燕尾形箭头 1">
          <a:hlinkClick xmlns:r="http://schemas.openxmlformats.org/officeDocument/2006/relationships" r:id="rId1"/>
        </xdr:cNvPr>
        <xdr:cNvSpPr/>
      </xdr:nvSpPr>
      <xdr:spPr bwMode="auto">
        <a:xfrm rot="10800000">
          <a:off x="7010400" y="13906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6</xdr:col>
      <xdr:colOff>0</xdr:colOff>
      <xdr:row>7</xdr:row>
      <xdr:rowOff>133350</xdr:rowOff>
    </xdr:from>
    <xdr:to>
      <xdr:col>7</xdr:col>
      <xdr:colOff>428625</xdr:colOff>
      <xdr:row>9</xdr:row>
      <xdr:rowOff>142875</xdr:rowOff>
    </xdr:to>
    <xdr:sp macro="" textlink="">
      <xdr:nvSpPr>
        <xdr:cNvPr id="3" name="燕尾形箭头 2">
          <a:hlinkClick xmlns:r="http://schemas.openxmlformats.org/officeDocument/2006/relationships" r:id="rId2"/>
        </xdr:cNvPr>
        <xdr:cNvSpPr/>
      </xdr:nvSpPr>
      <xdr:spPr bwMode="auto">
        <a:xfrm rot="10800000">
          <a:off x="7029450" y="20097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900" b="1">
              <a:solidFill>
                <a:schemeClr val="tx1"/>
              </a:solidFill>
            </a:rPr>
            <a:t>返回申报表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3</xdr:row>
      <xdr:rowOff>0</xdr:rowOff>
    </xdr:from>
    <xdr:to>
      <xdr:col>10</xdr:col>
      <xdr:colOff>304800</xdr:colOff>
      <xdr:row>4</xdr:row>
      <xdr:rowOff>123825</xdr:rowOff>
    </xdr:to>
    <xdr:sp macro="" textlink="">
      <xdr:nvSpPr>
        <xdr:cNvPr id="2" name="燕尾形箭头 1">
          <a:hlinkClick xmlns:r="http://schemas.openxmlformats.org/officeDocument/2006/relationships" r:id="rId1"/>
        </xdr:cNvPr>
        <xdr:cNvSpPr/>
      </xdr:nvSpPr>
      <xdr:spPr bwMode="auto">
        <a:xfrm rot="10800000">
          <a:off x="7334250" y="11620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9</xdr:col>
      <xdr:colOff>0</xdr:colOff>
      <xdr:row>4</xdr:row>
      <xdr:rowOff>209550</xdr:rowOff>
    </xdr:from>
    <xdr:to>
      <xdr:col>10</xdr:col>
      <xdr:colOff>304800</xdr:colOff>
      <xdr:row>5</xdr:row>
      <xdr:rowOff>333375</xdr:rowOff>
    </xdr:to>
    <xdr:sp macro="" textlink="">
      <xdr:nvSpPr>
        <xdr:cNvPr id="3" name="燕尾形箭头 2">
          <a:hlinkClick xmlns:r="http://schemas.openxmlformats.org/officeDocument/2006/relationships" r:id="rId2"/>
        </xdr:cNvPr>
        <xdr:cNvSpPr/>
      </xdr:nvSpPr>
      <xdr:spPr bwMode="auto">
        <a:xfrm rot="10800000">
          <a:off x="7334250" y="17526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3</xdr:row>
      <xdr:rowOff>0</xdr:rowOff>
    </xdr:from>
    <xdr:to>
      <xdr:col>16</xdr:col>
      <xdr:colOff>152400</xdr:colOff>
      <xdr:row>5</xdr:row>
      <xdr:rowOff>123825</xdr:rowOff>
    </xdr:to>
    <xdr:sp macro="" textlink="">
      <xdr:nvSpPr>
        <xdr:cNvPr id="2" name="燕尾形箭头 1">
          <a:hlinkClick xmlns:r="http://schemas.openxmlformats.org/officeDocument/2006/relationships" r:id="rId1"/>
        </xdr:cNvPr>
        <xdr:cNvSpPr/>
      </xdr:nvSpPr>
      <xdr:spPr bwMode="auto">
        <a:xfrm rot="10800000">
          <a:off x="10706100" y="9715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15</xdr:col>
      <xdr:colOff>0</xdr:colOff>
      <xdr:row>6</xdr:row>
      <xdr:rowOff>28575</xdr:rowOff>
    </xdr:from>
    <xdr:to>
      <xdr:col>16</xdr:col>
      <xdr:colOff>152400</xdr:colOff>
      <xdr:row>8</xdr:row>
      <xdr:rowOff>152400</xdr:rowOff>
    </xdr:to>
    <xdr:sp macro="" textlink="">
      <xdr:nvSpPr>
        <xdr:cNvPr id="3" name="燕尾形箭头 2">
          <a:hlinkClick xmlns:r="http://schemas.openxmlformats.org/officeDocument/2006/relationships" r:id="rId2"/>
        </xdr:cNvPr>
        <xdr:cNvSpPr/>
      </xdr:nvSpPr>
      <xdr:spPr bwMode="auto">
        <a:xfrm rot="10800000">
          <a:off x="10706100" y="15716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0</xdr:colOff>
      <xdr:row>4</xdr:row>
      <xdr:rowOff>0</xdr:rowOff>
    </xdr:from>
    <xdr:to>
      <xdr:col>18</xdr:col>
      <xdr:colOff>352425</xdr:colOff>
      <xdr:row>4</xdr:row>
      <xdr:rowOff>504825</xdr:rowOff>
    </xdr:to>
    <xdr:sp macro="" textlink="">
      <xdr:nvSpPr>
        <xdr:cNvPr id="2" name="燕尾形箭头 1">
          <a:hlinkClick xmlns:r="http://schemas.openxmlformats.org/officeDocument/2006/relationships" r:id="rId1"/>
        </xdr:cNvPr>
        <xdr:cNvSpPr/>
      </xdr:nvSpPr>
      <xdr:spPr bwMode="auto">
        <a:xfrm rot="10800000">
          <a:off x="10401300" y="11525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17</xdr:col>
      <xdr:colOff>0</xdr:colOff>
      <xdr:row>5</xdr:row>
      <xdr:rowOff>47625</xdr:rowOff>
    </xdr:from>
    <xdr:to>
      <xdr:col>18</xdr:col>
      <xdr:colOff>352425</xdr:colOff>
      <xdr:row>7</xdr:row>
      <xdr:rowOff>85725</xdr:rowOff>
    </xdr:to>
    <xdr:sp macro="" textlink="">
      <xdr:nvSpPr>
        <xdr:cNvPr id="3" name="燕尾形箭头 2">
          <a:hlinkClick xmlns:r="http://schemas.openxmlformats.org/officeDocument/2006/relationships" r:id="rId2"/>
        </xdr:cNvPr>
        <xdr:cNvSpPr/>
      </xdr:nvSpPr>
      <xdr:spPr bwMode="auto">
        <a:xfrm rot="10800000">
          <a:off x="10401300" y="17716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4</xdr:row>
      <xdr:rowOff>0</xdr:rowOff>
    </xdr:from>
    <xdr:to>
      <xdr:col>12</xdr:col>
      <xdr:colOff>333375</xdr:colOff>
      <xdr:row>5</xdr:row>
      <xdr:rowOff>238125</xdr:rowOff>
    </xdr:to>
    <xdr:sp macro="" textlink="">
      <xdr:nvSpPr>
        <xdr:cNvPr id="2" name="燕尾形箭头 1">
          <a:hlinkClick xmlns:r="http://schemas.openxmlformats.org/officeDocument/2006/relationships" r:id="rId1"/>
        </xdr:cNvPr>
        <xdr:cNvSpPr/>
      </xdr:nvSpPr>
      <xdr:spPr bwMode="auto">
        <a:xfrm rot="10800000">
          <a:off x="10829925" y="12382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10</xdr:col>
      <xdr:colOff>676275</xdr:colOff>
      <xdr:row>6</xdr:row>
      <xdr:rowOff>38100</xdr:rowOff>
    </xdr:from>
    <xdr:to>
      <xdr:col>12</xdr:col>
      <xdr:colOff>323850</xdr:colOff>
      <xdr:row>8</xdr:row>
      <xdr:rowOff>9525</xdr:rowOff>
    </xdr:to>
    <xdr:sp macro="" textlink="">
      <xdr:nvSpPr>
        <xdr:cNvPr id="3" name="燕尾形箭头 2">
          <a:hlinkClick xmlns:r="http://schemas.openxmlformats.org/officeDocument/2006/relationships" r:id="rId2"/>
        </xdr:cNvPr>
        <xdr:cNvSpPr/>
      </xdr:nvSpPr>
      <xdr:spPr bwMode="auto">
        <a:xfrm rot="10800000">
          <a:off x="10820400" y="18097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2</xdr:row>
      <xdr:rowOff>0</xdr:rowOff>
    </xdr:from>
    <xdr:to>
      <xdr:col>6</xdr:col>
      <xdr:colOff>428625</xdr:colOff>
      <xdr:row>3</xdr:row>
      <xdr:rowOff>152400</xdr:rowOff>
    </xdr:to>
    <xdr:sp macro="" textlink="">
      <xdr:nvSpPr>
        <xdr:cNvPr id="2" name="燕尾形箭头 1">
          <a:hlinkClick xmlns:r="http://schemas.openxmlformats.org/officeDocument/2006/relationships" r:id="rId1"/>
        </xdr:cNvPr>
        <xdr:cNvSpPr/>
      </xdr:nvSpPr>
      <xdr:spPr bwMode="auto">
        <a:xfrm rot="10800000">
          <a:off x="6715125" y="6858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4</xdr:col>
      <xdr:colOff>676275</xdr:colOff>
      <xdr:row>3</xdr:row>
      <xdr:rowOff>247650</xdr:rowOff>
    </xdr:from>
    <xdr:to>
      <xdr:col>6</xdr:col>
      <xdr:colOff>419100</xdr:colOff>
      <xdr:row>5</xdr:row>
      <xdr:rowOff>47625</xdr:rowOff>
    </xdr:to>
    <xdr:sp macro="" textlink="">
      <xdr:nvSpPr>
        <xdr:cNvPr id="3" name="燕尾形箭头 2">
          <a:hlinkClick xmlns:r="http://schemas.openxmlformats.org/officeDocument/2006/relationships" r:id="rId2"/>
        </xdr:cNvPr>
        <xdr:cNvSpPr/>
      </xdr:nvSpPr>
      <xdr:spPr bwMode="auto">
        <a:xfrm rot="10800000">
          <a:off x="6705600" y="12858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352425</xdr:colOff>
      <xdr:row>3</xdr:row>
      <xdr:rowOff>123825</xdr:rowOff>
    </xdr:to>
    <xdr:sp macro="" textlink="">
      <xdr:nvSpPr>
        <xdr:cNvPr id="2" name="燕尾形箭头 1">
          <a:hlinkClick xmlns:r="http://schemas.openxmlformats.org/officeDocument/2006/relationships" r:id="rId1"/>
        </xdr:cNvPr>
        <xdr:cNvSpPr/>
      </xdr:nvSpPr>
      <xdr:spPr bwMode="auto">
        <a:xfrm rot="10800000">
          <a:off x="10115550" y="6381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11</xdr:col>
      <xdr:colOff>9525</xdr:colOff>
      <xdr:row>3</xdr:row>
      <xdr:rowOff>171450</xdr:rowOff>
    </xdr:from>
    <xdr:to>
      <xdr:col>12</xdr:col>
      <xdr:colOff>361950</xdr:colOff>
      <xdr:row>5</xdr:row>
      <xdr:rowOff>47625</xdr:rowOff>
    </xdr:to>
    <xdr:sp macro="" textlink="">
      <xdr:nvSpPr>
        <xdr:cNvPr id="3" name="燕尾形箭头 2">
          <a:hlinkClick xmlns:r="http://schemas.openxmlformats.org/officeDocument/2006/relationships" r:id="rId2"/>
        </xdr:cNvPr>
        <xdr:cNvSpPr/>
      </xdr:nvSpPr>
      <xdr:spPr bwMode="auto">
        <a:xfrm rot="10800000">
          <a:off x="10125075" y="11906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2</xdr:row>
      <xdr:rowOff>0</xdr:rowOff>
    </xdr:from>
    <xdr:to>
      <xdr:col>14</xdr:col>
      <xdr:colOff>1038225</xdr:colOff>
      <xdr:row>3</xdr:row>
      <xdr:rowOff>323850</xdr:rowOff>
    </xdr:to>
    <xdr:sp macro="" textlink="">
      <xdr:nvSpPr>
        <xdr:cNvPr id="2" name="燕尾形箭头 1">
          <a:hlinkClick xmlns:r="http://schemas.openxmlformats.org/officeDocument/2006/relationships" r:id="rId1"/>
        </xdr:cNvPr>
        <xdr:cNvSpPr/>
      </xdr:nvSpPr>
      <xdr:spPr bwMode="auto">
        <a:xfrm rot="10800000">
          <a:off x="14573250" y="6667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14</xdr:col>
      <xdr:colOff>0</xdr:colOff>
      <xdr:row>4</xdr:row>
      <xdr:rowOff>0</xdr:rowOff>
    </xdr:from>
    <xdr:to>
      <xdr:col>14</xdr:col>
      <xdr:colOff>1038225</xdr:colOff>
      <xdr:row>6</xdr:row>
      <xdr:rowOff>142875</xdr:rowOff>
    </xdr:to>
    <xdr:sp macro="" textlink="">
      <xdr:nvSpPr>
        <xdr:cNvPr id="3" name="燕尾形箭头 2">
          <a:hlinkClick xmlns:r="http://schemas.openxmlformats.org/officeDocument/2006/relationships" r:id="rId2"/>
        </xdr:cNvPr>
        <xdr:cNvSpPr/>
      </xdr:nvSpPr>
      <xdr:spPr bwMode="auto">
        <a:xfrm rot="10800000">
          <a:off x="14573250" y="12763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2</xdr:row>
      <xdr:rowOff>0</xdr:rowOff>
    </xdr:from>
    <xdr:to>
      <xdr:col>11</xdr:col>
      <xdr:colOff>352425</xdr:colOff>
      <xdr:row>4</xdr:row>
      <xdr:rowOff>104775</xdr:rowOff>
    </xdr:to>
    <xdr:sp macro="" textlink="">
      <xdr:nvSpPr>
        <xdr:cNvPr id="2" name="燕尾形箭头 1">
          <a:hlinkClick xmlns:r="http://schemas.openxmlformats.org/officeDocument/2006/relationships" r:id="rId1"/>
        </xdr:cNvPr>
        <xdr:cNvSpPr/>
      </xdr:nvSpPr>
      <xdr:spPr bwMode="auto">
        <a:xfrm rot="10800000">
          <a:off x="12906375" y="7048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10</xdr:col>
      <xdr:colOff>0</xdr:colOff>
      <xdr:row>5</xdr:row>
      <xdr:rowOff>0</xdr:rowOff>
    </xdr:from>
    <xdr:to>
      <xdr:col>11</xdr:col>
      <xdr:colOff>352425</xdr:colOff>
      <xdr:row>7</xdr:row>
      <xdr:rowOff>104775</xdr:rowOff>
    </xdr:to>
    <xdr:sp macro="" textlink="">
      <xdr:nvSpPr>
        <xdr:cNvPr id="3" name="燕尾形箭头 2">
          <a:hlinkClick xmlns:r="http://schemas.openxmlformats.org/officeDocument/2006/relationships" r:id="rId2"/>
        </xdr:cNvPr>
        <xdr:cNvSpPr/>
      </xdr:nvSpPr>
      <xdr:spPr bwMode="auto">
        <a:xfrm rot="10800000">
          <a:off x="12906375" y="13049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xdr:colOff>
      <xdr:row>4</xdr:row>
      <xdr:rowOff>76200</xdr:rowOff>
    </xdr:from>
    <xdr:to>
      <xdr:col>20</xdr:col>
      <xdr:colOff>361950</xdr:colOff>
      <xdr:row>5</xdr:row>
      <xdr:rowOff>142875</xdr:rowOff>
    </xdr:to>
    <xdr:sp macro="" textlink="">
      <xdr:nvSpPr>
        <xdr:cNvPr id="4" name="燕尾形箭头 3">
          <a:hlinkClick xmlns:r="http://schemas.openxmlformats.org/officeDocument/2006/relationships" r:id="rId1"/>
        </xdr:cNvPr>
        <xdr:cNvSpPr/>
      </xdr:nvSpPr>
      <xdr:spPr bwMode="auto">
        <a:xfrm rot="10800000">
          <a:off x="9963150" y="19050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twoCellAnchor>
    <xdr:from>
      <xdr:col>10</xdr:col>
      <xdr:colOff>0</xdr:colOff>
      <xdr:row>2</xdr:row>
      <xdr:rowOff>266700</xdr:rowOff>
    </xdr:from>
    <xdr:to>
      <xdr:col>20</xdr:col>
      <xdr:colOff>352425</xdr:colOff>
      <xdr:row>4</xdr:row>
      <xdr:rowOff>19050</xdr:rowOff>
    </xdr:to>
    <xdr:sp macro="" textlink="">
      <xdr:nvSpPr>
        <xdr:cNvPr id="5" name="燕尾形箭头 4">
          <a:hlinkClick xmlns:r="http://schemas.openxmlformats.org/officeDocument/2006/relationships" r:id="rId2"/>
        </xdr:cNvPr>
        <xdr:cNvSpPr/>
      </xdr:nvSpPr>
      <xdr:spPr bwMode="auto">
        <a:xfrm rot="10800000">
          <a:off x="9953625" y="13430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3</xdr:row>
      <xdr:rowOff>0</xdr:rowOff>
    </xdr:from>
    <xdr:to>
      <xdr:col>12</xdr:col>
      <xdr:colOff>352425</xdr:colOff>
      <xdr:row>5</xdr:row>
      <xdr:rowOff>9525</xdr:rowOff>
    </xdr:to>
    <xdr:sp macro="" textlink="">
      <xdr:nvSpPr>
        <xdr:cNvPr id="2" name="燕尾形箭头 1">
          <a:hlinkClick xmlns:r="http://schemas.openxmlformats.org/officeDocument/2006/relationships" r:id="rId1"/>
        </xdr:cNvPr>
        <xdr:cNvSpPr/>
      </xdr:nvSpPr>
      <xdr:spPr bwMode="auto">
        <a:xfrm rot="10800000">
          <a:off x="10429875" y="9525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11</xdr:col>
      <xdr:colOff>0</xdr:colOff>
      <xdr:row>5</xdr:row>
      <xdr:rowOff>57150</xdr:rowOff>
    </xdr:from>
    <xdr:to>
      <xdr:col>12</xdr:col>
      <xdr:colOff>352425</xdr:colOff>
      <xdr:row>7</xdr:row>
      <xdr:rowOff>66675</xdr:rowOff>
    </xdr:to>
    <xdr:sp macro="" textlink="">
      <xdr:nvSpPr>
        <xdr:cNvPr id="3" name="燕尾形箭头 2">
          <a:hlinkClick xmlns:r="http://schemas.openxmlformats.org/officeDocument/2006/relationships" r:id="rId2"/>
        </xdr:cNvPr>
        <xdr:cNvSpPr/>
      </xdr:nvSpPr>
      <xdr:spPr bwMode="auto">
        <a:xfrm rot="10800000">
          <a:off x="10429875" y="15049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428625</xdr:colOff>
      <xdr:row>5</xdr:row>
      <xdr:rowOff>9525</xdr:rowOff>
    </xdr:to>
    <xdr:sp macro="" textlink="">
      <xdr:nvSpPr>
        <xdr:cNvPr id="2" name="燕尾形箭头 1">
          <a:hlinkClick xmlns:r="http://schemas.openxmlformats.org/officeDocument/2006/relationships" r:id="rId1"/>
        </xdr:cNvPr>
        <xdr:cNvSpPr/>
      </xdr:nvSpPr>
      <xdr:spPr bwMode="auto">
        <a:xfrm rot="10800000">
          <a:off x="7067550" y="10191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4</xdr:col>
      <xdr:colOff>676275</xdr:colOff>
      <xdr:row>5</xdr:row>
      <xdr:rowOff>95250</xdr:rowOff>
    </xdr:from>
    <xdr:to>
      <xdr:col>6</xdr:col>
      <xdr:colOff>419100</xdr:colOff>
      <xdr:row>7</xdr:row>
      <xdr:rowOff>104775</xdr:rowOff>
    </xdr:to>
    <xdr:sp macro="" textlink="">
      <xdr:nvSpPr>
        <xdr:cNvPr id="3" name="燕尾形箭头 2">
          <a:hlinkClick xmlns:r="http://schemas.openxmlformats.org/officeDocument/2006/relationships" r:id="rId2"/>
        </xdr:cNvPr>
        <xdr:cNvSpPr/>
      </xdr:nvSpPr>
      <xdr:spPr bwMode="auto">
        <a:xfrm rot="10800000">
          <a:off x="7058025" y="16097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3</xdr:row>
      <xdr:rowOff>0</xdr:rowOff>
    </xdr:from>
    <xdr:to>
      <xdr:col>10</xdr:col>
      <xdr:colOff>428625</xdr:colOff>
      <xdr:row>5</xdr:row>
      <xdr:rowOff>85725</xdr:rowOff>
    </xdr:to>
    <xdr:sp macro="" textlink="">
      <xdr:nvSpPr>
        <xdr:cNvPr id="2" name="燕尾形箭头 1">
          <a:hlinkClick xmlns:r="http://schemas.openxmlformats.org/officeDocument/2006/relationships" r:id="rId1"/>
        </xdr:cNvPr>
        <xdr:cNvSpPr/>
      </xdr:nvSpPr>
      <xdr:spPr bwMode="auto">
        <a:xfrm rot="10800000">
          <a:off x="8172450" y="9906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9</xdr:col>
      <xdr:colOff>0</xdr:colOff>
      <xdr:row>6</xdr:row>
      <xdr:rowOff>0</xdr:rowOff>
    </xdr:from>
    <xdr:to>
      <xdr:col>10</xdr:col>
      <xdr:colOff>428625</xdr:colOff>
      <xdr:row>8</xdr:row>
      <xdr:rowOff>85725</xdr:rowOff>
    </xdr:to>
    <xdr:sp macro="" textlink="">
      <xdr:nvSpPr>
        <xdr:cNvPr id="3" name="燕尾形箭头 2">
          <a:hlinkClick xmlns:r="http://schemas.openxmlformats.org/officeDocument/2006/relationships" r:id="rId2"/>
        </xdr:cNvPr>
        <xdr:cNvSpPr/>
      </xdr:nvSpPr>
      <xdr:spPr bwMode="auto">
        <a:xfrm rot="10800000">
          <a:off x="8172450" y="16192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0</xdr:colOff>
      <xdr:row>4</xdr:row>
      <xdr:rowOff>0</xdr:rowOff>
    </xdr:from>
    <xdr:to>
      <xdr:col>15</xdr:col>
      <xdr:colOff>304800</xdr:colOff>
      <xdr:row>5</xdr:row>
      <xdr:rowOff>123825</xdr:rowOff>
    </xdr:to>
    <xdr:sp macro="" textlink="">
      <xdr:nvSpPr>
        <xdr:cNvPr id="2" name="燕尾形箭头 1">
          <a:hlinkClick xmlns:r="http://schemas.openxmlformats.org/officeDocument/2006/relationships" r:id="rId1"/>
        </xdr:cNvPr>
        <xdr:cNvSpPr/>
      </xdr:nvSpPr>
      <xdr:spPr bwMode="auto">
        <a:xfrm rot="10800000">
          <a:off x="12230100" y="14668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14</xdr:col>
      <xdr:colOff>0</xdr:colOff>
      <xdr:row>5</xdr:row>
      <xdr:rowOff>180975</xdr:rowOff>
    </xdr:from>
    <xdr:to>
      <xdr:col>15</xdr:col>
      <xdr:colOff>304800</xdr:colOff>
      <xdr:row>6</xdr:row>
      <xdr:rowOff>304800</xdr:rowOff>
    </xdr:to>
    <xdr:sp macro="" textlink="">
      <xdr:nvSpPr>
        <xdr:cNvPr id="3" name="燕尾形箭头 2">
          <a:hlinkClick xmlns:r="http://schemas.openxmlformats.org/officeDocument/2006/relationships" r:id="rId2"/>
        </xdr:cNvPr>
        <xdr:cNvSpPr/>
      </xdr:nvSpPr>
      <xdr:spPr bwMode="auto">
        <a:xfrm rot="10800000">
          <a:off x="12230100" y="20288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428625</xdr:colOff>
      <xdr:row>5</xdr:row>
      <xdr:rowOff>85725</xdr:rowOff>
    </xdr:to>
    <xdr:sp macro="" textlink="">
      <xdr:nvSpPr>
        <xdr:cNvPr id="2" name="燕尾形箭头 1">
          <a:hlinkClick xmlns:r="http://schemas.openxmlformats.org/officeDocument/2006/relationships" r:id="rId1"/>
        </xdr:cNvPr>
        <xdr:cNvSpPr/>
      </xdr:nvSpPr>
      <xdr:spPr bwMode="auto">
        <a:xfrm rot="10800000">
          <a:off x="7381875" y="9620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5</xdr:col>
      <xdr:colOff>0</xdr:colOff>
      <xdr:row>5</xdr:row>
      <xdr:rowOff>171450</xdr:rowOff>
    </xdr:from>
    <xdr:to>
      <xdr:col>6</xdr:col>
      <xdr:colOff>428625</xdr:colOff>
      <xdr:row>6</xdr:row>
      <xdr:rowOff>323850</xdr:rowOff>
    </xdr:to>
    <xdr:sp macro="" textlink="">
      <xdr:nvSpPr>
        <xdr:cNvPr id="3" name="燕尾形箭头 2">
          <a:hlinkClick xmlns:r="http://schemas.openxmlformats.org/officeDocument/2006/relationships" r:id="rId2"/>
        </xdr:cNvPr>
        <xdr:cNvSpPr/>
      </xdr:nvSpPr>
      <xdr:spPr bwMode="auto">
        <a:xfrm rot="10800000">
          <a:off x="7381875" y="15525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3</xdr:row>
      <xdr:rowOff>0</xdr:rowOff>
    </xdr:from>
    <xdr:to>
      <xdr:col>21</xdr:col>
      <xdr:colOff>352425</xdr:colOff>
      <xdr:row>3</xdr:row>
      <xdr:rowOff>504825</xdr:rowOff>
    </xdr:to>
    <xdr:sp macro="" textlink="">
      <xdr:nvSpPr>
        <xdr:cNvPr id="2" name="燕尾形箭头 1">
          <a:hlinkClick xmlns:r="http://schemas.openxmlformats.org/officeDocument/2006/relationships" r:id="rId1"/>
        </xdr:cNvPr>
        <xdr:cNvSpPr/>
      </xdr:nvSpPr>
      <xdr:spPr bwMode="auto">
        <a:xfrm rot="10800000">
          <a:off x="12201525" y="11049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19</xdr:col>
      <xdr:colOff>676275</xdr:colOff>
      <xdr:row>3</xdr:row>
      <xdr:rowOff>581025</xdr:rowOff>
    </xdr:from>
    <xdr:to>
      <xdr:col>21</xdr:col>
      <xdr:colOff>342900</xdr:colOff>
      <xdr:row>3</xdr:row>
      <xdr:rowOff>1085850</xdr:rowOff>
    </xdr:to>
    <xdr:sp macro="" textlink="">
      <xdr:nvSpPr>
        <xdr:cNvPr id="3" name="燕尾形箭头 2">
          <a:hlinkClick xmlns:r="http://schemas.openxmlformats.org/officeDocument/2006/relationships" r:id="rId2"/>
        </xdr:cNvPr>
        <xdr:cNvSpPr/>
      </xdr:nvSpPr>
      <xdr:spPr bwMode="auto">
        <a:xfrm rot="10800000">
          <a:off x="12192000" y="16859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428625</xdr:colOff>
      <xdr:row>5</xdr:row>
      <xdr:rowOff>123825</xdr:rowOff>
    </xdr:to>
    <xdr:sp macro="" textlink="">
      <xdr:nvSpPr>
        <xdr:cNvPr id="3" name="燕尾形箭头 2">
          <a:hlinkClick xmlns:r="http://schemas.openxmlformats.org/officeDocument/2006/relationships" r:id="rId1"/>
        </xdr:cNvPr>
        <xdr:cNvSpPr/>
      </xdr:nvSpPr>
      <xdr:spPr bwMode="auto">
        <a:xfrm rot="10800000">
          <a:off x="7524750" y="8858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6</xdr:col>
      <xdr:colOff>0</xdr:colOff>
      <xdr:row>6</xdr:row>
      <xdr:rowOff>0</xdr:rowOff>
    </xdr:from>
    <xdr:to>
      <xdr:col>7</xdr:col>
      <xdr:colOff>428625</xdr:colOff>
      <xdr:row>8</xdr:row>
      <xdr:rowOff>123825</xdr:rowOff>
    </xdr:to>
    <xdr:sp macro="" textlink="">
      <xdr:nvSpPr>
        <xdr:cNvPr id="4" name="燕尾形箭头 3">
          <a:hlinkClick xmlns:r="http://schemas.openxmlformats.org/officeDocument/2006/relationships" r:id="rId2"/>
        </xdr:cNvPr>
        <xdr:cNvSpPr/>
      </xdr:nvSpPr>
      <xdr:spPr bwMode="auto">
        <a:xfrm rot="10800000">
          <a:off x="7524750" y="14573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3</xdr:row>
      <xdr:rowOff>0</xdr:rowOff>
    </xdr:from>
    <xdr:to>
      <xdr:col>16</xdr:col>
      <xdr:colOff>342900</xdr:colOff>
      <xdr:row>5</xdr:row>
      <xdr:rowOff>142875</xdr:rowOff>
    </xdr:to>
    <xdr:sp macro="" textlink="">
      <xdr:nvSpPr>
        <xdr:cNvPr id="2" name="燕尾形箭头 1">
          <a:hlinkClick xmlns:r="http://schemas.openxmlformats.org/officeDocument/2006/relationships" r:id="rId1"/>
        </xdr:cNvPr>
        <xdr:cNvSpPr/>
      </xdr:nvSpPr>
      <xdr:spPr bwMode="auto">
        <a:xfrm rot="10800000">
          <a:off x="12858750" y="9715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15</xdr:col>
      <xdr:colOff>0</xdr:colOff>
      <xdr:row>6</xdr:row>
      <xdr:rowOff>57150</xdr:rowOff>
    </xdr:from>
    <xdr:to>
      <xdr:col>16</xdr:col>
      <xdr:colOff>342900</xdr:colOff>
      <xdr:row>9</xdr:row>
      <xdr:rowOff>19050</xdr:rowOff>
    </xdr:to>
    <xdr:sp macro="" textlink="">
      <xdr:nvSpPr>
        <xdr:cNvPr id="3" name="燕尾形箭头 2">
          <a:hlinkClick xmlns:r="http://schemas.openxmlformats.org/officeDocument/2006/relationships" r:id="rId2"/>
        </xdr:cNvPr>
        <xdr:cNvSpPr/>
      </xdr:nvSpPr>
      <xdr:spPr bwMode="auto">
        <a:xfrm rot="10800000">
          <a:off x="12858750" y="15716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0</xdr:colOff>
      <xdr:row>4</xdr:row>
      <xdr:rowOff>0</xdr:rowOff>
    </xdr:from>
    <xdr:to>
      <xdr:col>8</xdr:col>
      <xdr:colOff>428625</xdr:colOff>
      <xdr:row>6</xdr:row>
      <xdr:rowOff>9525</xdr:rowOff>
    </xdr:to>
    <xdr:sp macro="" textlink="">
      <xdr:nvSpPr>
        <xdr:cNvPr id="2" name="燕尾形箭头 1">
          <a:hlinkClick xmlns:r="http://schemas.openxmlformats.org/officeDocument/2006/relationships" r:id="rId1"/>
        </xdr:cNvPr>
        <xdr:cNvSpPr/>
      </xdr:nvSpPr>
      <xdr:spPr bwMode="auto">
        <a:xfrm rot="10800000">
          <a:off x="7315200" y="13239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7</xdr:col>
      <xdr:colOff>9525</xdr:colOff>
      <xdr:row>6</xdr:row>
      <xdr:rowOff>85725</xdr:rowOff>
    </xdr:from>
    <xdr:to>
      <xdr:col>8</xdr:col>
      <xdr:colOff>438150</xdr:colOff>
      <xdr:row>8</xdr:row>
      <xdr:rowOff>95250</xdr:rowOff>
    </xdr:to>
    <xdr:sp macro="" textlink="">
      <xdr:nvSpPr>
        <xdr:cNvPr id="3" name="燕尾形箭头 2">
          <a:hlinkClick xmlns:r="http://schemas.openxmlformats.org/officeDocument/2006/relationships" r:id="rId2"/>
        </xdr:cNvPr>
        <xdr:cNvSpPr/>
      </xdr:nvSpPr>
      <xdr:spPr bwMode="auto">
        <a:xfrm rot="10800000">
          <a:off x="7324725" y="19050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428625</xdr:colOff>
      <xdr:row>6</xdr:row>
      <xdr:rowOff>123825</xdr:rowOff>
    </xdr:to>
    <xdr:sp macro="" textlink="">
      <xdr:nvSpPr>
        <xdr:cNvPr id="2" name="燕尾形箭头 1">
          <a:hlinkClick xmlns:r="http://schemas.openxmlformats.org/officeDocument/2006/relationships" r:id="rId1"/>
        </xdr:cNvPr>
        <xdr:cNvSpPr/>
      </xdr:nvSpPr>
      <xdr:spPr bwMode="auto">
        <a:xfrm rot="10800000">
          <a:off x="7686675" y="11049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4</xdr:col>
      <xdr:colOff>676275</xdr:colOff>
      <xdr:row>6</xdr:row>
      <xdr:rowOff>238125</xdr:rowOff>
    </xdr:from>
    <xdr:to>
      <xdr:col>6</xdr:col>
      <xdr:colOff>419100</xdr:colOff>
      <xdr:row>8</xdr:row>
      <xdr:rowOff>171450</xdr:rowOff>
    </xdr:to>
    <xdr:sp macro="" textlink="">
      <xdr:nvSpPr>
        <xdr:cNvPr id="3" name="燕尾形箭头 2">
          <a:hlinkClick xmlns:r="http://schemas.openxmlformats.org/officeDocument/2006/relationships" r:id="rId2"/>
        </xdr:cNvPr>
        <xdr:cNvSpPr/>
      </xdr:nvSpPr>
      <xdr:spPr bwMode="auto">
        <a:xfrm rot="10800000">
          <a:off x="7677150" y="1724025"/>
          <a:ext cx="1038225" cy="504825"/>
        </a:xfrm>
        <a:prstGeom prst="notchedRightArrow">
          <a:avLst>
            <a:gd name="adj1" fmla="val 50000"/>
            <a:gd name="adj2" fmla="val 50000"/>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0</xdr:rowOff>
    </xdr:from>
    <xdr:to>
      <xdr:col>5</xdr:col>
      <xdr:colOff>1038225</xdr:colOff>
      <xdr:row>5</xdr:row>
      <xdr:rowOff>85725</xdr:rowOff>
    </xdr:to>
    <xdr:sp macro="" textlink="">
      <xdr:nvSpPr>
        <xdr:cNvPr id="2" name="燕尾形箭头 1">
          <a:hlinkClick xmlns:r="http://schemas.openxmlformats.org/officeDocument/2006/relationships" r:id="rId1"/>
        </xdr:cNvPr>
        <xdr:cNvSpPr/>
      </xdr:nvSpPr>
      <xdr:spPr bwMode="auto">
        <a:xfrm rot="10800000">
          <a:off x="7143750" y="12382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0</xdr:colOff>
      <xdr:row>3</xdr:row>
      <xdr:rowOff>0</xdr:rowOff>
    </xdr:from>
    <xdr:to>
      <xdr:col>11</xdr:col>
      <xdr:colOff>304800</xdr:colOff>
      <xdr:row>5</xdr:row>
      <xdr:rowOff>9525</xdr:rowOff>
    </xdr:to>
    <xdr:sp macro="" textlink="">
      <xdr:nvSpPr>
        <xdr:cNvPr id="2" name="燕尾形箭头 1">
          <a:hlinkClick xmlns:r="http://schemas.openxmlformats.org/officeDocument/2006/relationships" r:id="rId1"/>
        </xdr:cNvPr>
        <xdr:cNvSpPr/>
      </xdr:nvSpPr>
      <xdr:spPr bwMode="auto">
        <a:xfrm rot="10800000">
          <a:off x="9144000" y="9239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9</xdr:col>
      <xdr:colOff>600075</xdr:colOff>
      <xdr:row>5</xdr:row>
      <xdr:rowOff>66675</xdr:rowOff>
    </xdr:from>
    <xdr:to>
      <xdr:col>11</xdr:col>
      <xdr:colOff>295275</xdr:colOff>
      <xdr:row>7</xdr:row>
      <xdr:rowOff>76200</xdr:rowOff>
    </xdr:to>
    <xdr:sp macro="" textlink="">
      <xdr:nvSpPr>
        <xdr:cNvPr id="3" name="燕尾形箭头 2">
          <a:hlinkClick xmlns:r="http://schemas.openxmlformats.org/officeDocument/2006/relationships" r:id="rId2"/>
        </xdr:cNvPr>
        <xdr:cNvSpPr/>
      </xdr:nvSpPr>
      <xdr:spPr bwMode="auto">
        <a:xfrm rot="10800000">
          <a:off x="9134475" y="14859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0</xdr:colOff>
      <xdr:row>4</xdr:row>
      <xdr:rowOff>0</xdr:rowOff>
    </xdr:from>
    <xdr:to>
      <xdr:col>7</xdr:col>
      <xdr:colOff>428625</xdr:colOff>
      <xdr:row>6</xdr:row>
      <xdr:rowOff>9525</xdr:rowOff>
    </xdr:to>
    <xdr:sp macro="" textlink="">
      <xdr:nvSpPr>
        <xdr:cNvPr id="2" name="燕尾形箭头 1">
          <a:hlinkClick xmlns:r="http://schemas.openxmlformats.org/officeDocument/2006/relationships" r:id="rId1"/>
        </xdr:cNvPr>
        <xdr:cNvSpPr/>
      </xdr:nvSpPr>
      <xdr:spPr bwMode="auto">
        <a:xfrm rot="10800000">
          <a:off x="7743825" y="11620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6</xdr:col>
      <xdr:colOff>9525</xdr:colOff>
      <xdr:row>6</xdr:row>
      <xdr:rowOff>123825</xdr:rowOff>
    </xdr:from>
    <xdr:to>
      <xdr:col>7</xdr:col>
      <xdr:colOff>438150</xdr:colOff>
      <xdr:row>8</xdr:row>
      <xdr:rowOff>133350</xdr:rowOff>
    </xdr:to>
    <xdr:sp macro="" textlink="">
      <xdr:nvSpPr>
        <xdr:cNvPr id="3" name="燕尾形箭头 2">
          <a:hlinkClick xmlns:r="http://schemas.openxmlformats.org/officeDocument/2006/relationships" r:id="rId2"/>
        </xdr:cNvPr>
        <xdr:cNvSpPr/>
      </xdr:nvSpPr>
      <xdr:spPr bwMode="auto">
        <a:xfrm rot="10800000">
          <a:off x="7753350" y="17811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0</xdr:colOff>
      <xdr:row>4</xdr:row>
      <xdr:rowOff>0</xdr:rowOff>
    </xdr:from>
    <xdr:to>
      <xdr:col>16</xdr:col>
      <xdr:colOff>428625</xdr:colOff>
      <xdr:row>5</xdr:row>
      <xdr:rowOff>257175</xdr:rowOff>
    </xdr:to>
    <xdr:sp macro="" textlink="">
      <xdr:nvSpPr>
        <xdr:cNvPr id="2" name="燕尾形箭头 1">
          <a:hlinkClick xmlns:r="http://schemas.openxmlformats.org/officeDocument/2006/relationships" r:id="rId1"/>
        </xdr:cNvPr>
        <xdr:cNvSpPr/>
      </xdr:nvSpPr>
      <xdr:spPr bwMode="auto">
        <a:xfrm rot="10800000">
          <a:off x="10544175" y="12192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15</xdr:col>
      <xdr:colOff>9525</xdr:colOff>
      <xdr:row>5</xdr:row>
      <xdr:rowOff>314325</xdr:rowOff>
    </xdr:from>
    <xdr:to>
      <xdr:col>16</xdr:col>
      <xdr:colOff>438150</xdr:colOff>
      <xdr:row>7</xdr:row>
      <xdr:rowOff>190500</xdr:rowOff>
    </xdr:to>
    <xdr:sp macro="" textlink="">
      <xdr:nvSpPr>
        <xdr:cNvPr id="3" name="燕尾形箭头 2">
          <a:hlinkClick xmlns:r="http://schemas.openxmlformats.org/officeDocument/2006/relationships" r:id="rId2"/>
        </xdr:cNvPr>
        <xdr:cNvSpPr/>
      </xdr:nvSpPr>
      <xdr:spPr bwMode="auto">
        <a:xfrm rot="10800000">
          <a:off x="10553700" y="17811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22</xdr:col>
      <xdr:colOff>0</xdr:colOff>
      <xdr:row>3</xdr:row>
      <xdr:rowOff>0</xdr:rowOff>
    </xdr:from>
    <xdr:to>
      <xdr:col>23</xdr:col>
      <xdr:colOff>342900</xdr:colOff>
      <xdr:row>4</xdr:row>
      <xdr:rowOff>0</xdr:rowOff>
    </xdr:to>
    <xdr:sp macro="" textlink="">
      <xdr:nvSpPr>
        <xdr:cNvPr id="2" name="燕尾形箭头 1">
          <a:hlinkClick xmlns:r="http://schemas.openxmlformats.org/officeDocument/2006/relationships" r:id="rId1"/>
        </xdr:cNvPr>
        <xdr:cNvSpPr/>
      </xdr:nvSpPr>
      <xdr:spPr bwMode="auto">
        <a:xfrm rot="10800000">
          <a:off x="13515975" y="12192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21</xdr:col>
      <xdr:colOff>647700</xdr:colOff>
      <xdr:row>4</xdr:row>
      <xdr:rowOff>57150</xdr:rowOff>
    </xdr:from>
    <xdr:to>
      <xdr:col>23</xdr:col>
      <xdr:colOff>323850</xdr:colOff>
      <xdr:row>5</xdr:row>
      <xdr:rowOff>180975</xdr:rowOff>
    </xdr:to>
    <xdr:sp macro="" textlink="">
      <xdr:nvSpPr>
        <xdr:cNvPr id="3" name="燕尾形箭头 2">
          <a:hlinkClick xmlns:r="http://schemas.openxmlformats.org/officeDocument/2006/relationships" r:id="rId2"/>
        </xdr:cNvPr>
        <xdr:cNvSpPr/>
      </xdr:nvSpPr>
      <xdr:spPr bwMode="auto">
        <a:xfrm rot="10800000">
          <a:off x="13496925" y="17811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21</xdr:col>
      <xdr:colOff>0</xdr:colOff>
      <xdr:row>3</xdr:row>
      <xdr:rowOff>0</xdr:rowOff>
    </xdr:from>
    <xdr:to>
      <xdr:col>22</xdr:col>
      <xdr:colOff>342900</xdr:colOff>
      <xdr:row>4</xdr:row>
      <xdr:rowOff>0</xdr:rowOff>
    </xdr:to>
    <xdr:sp macro="" textlink="">
      <xdr:nvSpPr>
        <xdr:cNvPr id="4" name="燕尾形箭头 3">
          <a:hlinkClick xmlns:r="http://schemas.openxmlformats.org/officeDocument/2006/relationships" r:id="rId1"/>
        </xdr:cNvPr>
        <xdr:cNvSpPr/>
      </xdr:nvSpPr>
      <xdr:spPr bwMode="auto">
        <a:xfrm rot="10800000">
          <a:off x="12982575" y="13335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21</xdr:col>
      <xdr:colOff>0</xdr:colOff>
      <xdr:row>4</xdr:row>
      <xdr:rowOff>47625</xdr:rowOff>
    </xdr:from>
    <xdr:to>
      <xdr:col>22</xdr:col>
      <xdr:colOff>342900</xdr:colOff>
      <xdr:row>5</xdr:row>
      <xdr:rowOff>171450</xdr:rowOff>
    </xdr:to>
    <xdr:sp macro="" textlink="">
      <xdr:nvSpPr>
        <xdr:cNvPr id="5" name="燕尾形箭头 4">
          <a:hlinkClick xmlns:r="http://schemas.openxmlformats.org/officeDocument/2006/relationships" r:id="rId2"/>
        </xdr:cNvPr>
        <xdr:cNvSpPr/>
      </xdr:nvSpPr>
      <xdr:spPr bwMode="auto">
        <a:xfrm rot="10800000">
          <a:off x="12982575" y="18859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12</xdr:col>
      <xdr:colOff>0</xdr:colOff>
      <xdr:row>3</xdr:row>
      <xdr:rowOff>0</xdr:rowOff>
    </xdr:from>
    <xdr:to>
      <xdr:col>13</xdr:col>
      <xdr:colOff>381000</xdr:colOff>
      <xdr:row>4</xdr:row>
      <xdr:rowOff>161925</xdr:rowOff>
    </xdr:to>
    <xdr:sp macro="" textlink="">
      <xdr:nvSpPr>
        <xdr:cNvPr id="2" name="燕尾形箭头 1">
          <a:hlinkClick xmlns:r="http://schemas.openxmlformats.org/officeDocument/2006/relationships" r:id="rId1"/>
        </xdr:cNvPr>
        <xdr:cNvSpPr/>
      </xdr:nvSpPr>
      <xdr:spPr bwMode="auto">
        <a:xfrm rot="10800000">
          <a:off x="10525125" y="11049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12</xdr:col>
      <xdr:colOff>0</xdr:colOff>
      <xdr:row>4</xdr:row>
      <xdr:rowOff>200025</xdr:rowOff>
    </xdr:from>
    <xdr:to>
      <xdr:col>13</xdr:col>
      <xdr:colOff>381000</xdr:colOff>
      <xdr:row>6</xdr:row>
      <xdr:rowOff>114300</xdr:rowOff>
    </xdr:to>
    <xdr:sp macro="" textlink="">
      <xdr:nvSpPr>
        <xdr:cNvPr id="3" name="燕尾形箭头 2">
          <a:hlinkClick xmlns:r="http://schemas.openxmlformats.org/officeDocument/2006/relationships" r:id="rId2"/>
        </xdr:cNvPr>
        <xdr:cNvSpPr/>
      </xdr:nvSpPr>
      <xdr:spPr bwMode="auto">
        <a:xfrm rot="10800000">
          <a:off x="10525125" y="16478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22</xdr:col>
      <xdr:colOff>0</xdr:colOff>
      <xdr:row>3</xdr:row>
      <xdr:rowOff>0</xdr:rowOff>
    </xdr:from>
    <xdr:to>
      <xdr:col>23</xdr:col>
      <xdr:colOff>342900</xdr:colOff>
      <xdr:row>4</xdr:row>
      <xdr:rowOff>123825</xdr:rowOff>
    </xdr:to>
    <xdr:sp macro="" textlink="">
      <xdr:nvSpPr>
        <xdr:cNvPr id="2" name="燕尾形箭头 1">
          <a:hlinkClick xmlns:r="http://schemas.openxmlformats.org/officeDocument/2006/relationships" r:id="rId1"/>
        </xdr:cNvPr>
        <xdr:cNvSpPr/>
      </xdr:nvSpPr>
      <xdr:spPr bwMode="auto">
        <a:xfrm rot="10800000">
          <a:off x="13658850" y="11430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22</xdr:col>
      <xdr:colOff>19050</xdr:colOff>
      <xdr:row>4</xdr:row>
      <xdr:rowOff>161925</xdr:rowOff>
    </xdr:from>
    <xdr:to>
      <xdr:col>23</xdr:col>
      <xdr:colOff>361950</xdr:colOff>
      <xdr:row>5</xdr:row>
      <xdr:rowOff>161925</xdr:rowOff>
    </xdr:to>
    <xdr:sp macro="" textlink="">
      <xdr:nvSpPr>
        <xdr:cNvPr id="3" name="燕尾形箭头 2">
          <a:hlinkClick xmlns:r="http://schemas.openxmlformats.org/officeDocument/2006/relationships" r:id="rId2"/>
        </xdr:cNvPr>
        <xdr:cNvSpPr/>
      </xdr:nvSpPr>
      <xdr:spPr bwMode="auto">
        <a:xfrm rot="10800000">
          <a:off x="13677900" y="16859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342900</xdr:colOff>
      <xdr:row>4</xdr:row>
      <xdr:rowOff>123825</xdr:rowOff>
    </xdr:to>
    <xdr:sp macro="" textlink="">
      <xdr:nvSpPr>
        <xdr:cNvPr id="2" name="燕尾形箭头 1">
          <a:hlinkClick xmlns:r="http://schemas.openxmlformats.org/officeDocument/2006/relationships" r:id="rId1"/>
        </xdr:cNvPr>
        <xdr:cNvSpPr/>
      </xdr:nvSpPr>
      <xdr:spPr bwMode="auto">
        <a:xfrm rot="10800000">
          <a:off x="6877050" y="10001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5</xdr:col>
      <xdr:colOff>0</xdr:colOff>
      <xdr:row>4</xdr:row>
      <xdr:rowOff>219075</xdr:rowOff>
    </xdr:from>
    <xdr:to>
      <xdr:col>6</xdr:col>
      <xdr:colOff>342900</xdr:colOff>
      <xdr:row>5</xdr:row>
      <xdr:rowOff>342900</xdr:rowOff>
    </xdr:to>
    <xdr:sp macro="" textlink="">
      <xdr:nvSpPr>
        <xdr:cNvPr id="3" name="燕尾形箭头 2">
          <a:hlinkClick xmlns:r="http://schemas.openxmlformats.org/officeDocument/2006/relationships" r:id="rId2"/>
        </xdr:cNvPr>
        <xdr:cNvSpPr/>
      </xdr:nvSpPr>
      <xdr:spPr bwMode="auto">
        <a:xfrm rot="10800000">
          <a:off x="6877050" y="16002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9</xdr:col>
      <xdr:colOff>0</xdr:colOff>
      <xdr:row>6</xdr:row>
      <xdr:rowOff>0</xdr:rowOff>
    </xdr:from>
    <xdr:to>
      <xdr:col>10</xdr:col>
      <xdr:colOff>342900</xdr:colOff>
      <xdr:row>8</xdr:row>
      <xdr:rowOff>47625</xdr:rowOff>
    </xdr:to>
    <xdr:sp macro="" textlink="">
      <xdr:nvSpPr>
        <xdr:cNvPr id="2" name="燕尾形箭头 1">
          <a:hlinkClick xmlns:r="http://schemas.openxmlformats.org/officeDocument/2006/relationships" r:id="rId1"/>
        </xdr:cNvPr>
        <xdr:cNvSpPr/>
      </xdr:nvSpPr>
      <xdr:spPr bwMode="auto">
        <a:xfrm rot="10800000">
          <a:off x="10267950" y="14859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9</xdr:col>
      <xdr:colOff>0</xdr:colOff>
      <xdr:row>8</xdr:row>
      <xdr:rowOff>152400</xdr:rowOff>
    </xdr:from>
    <xdr:to>
      <xdr:col>10</xdr:col>
      <xdr:colOff>342900</xdr:colOff>
      <xdr:row>9</xdr:row>
      <xdr:rowOff>304800</xdr:rowOff>
    </xdr:to>
    <xdr:sp macro="" textlink="">
      <xdr:nvSpPr>
        <xdr:cNvPr id="3" name="燕尾形箭头 2">
          <a:hlinkClick xmlns:r="http://schemas.openxmlformats.org/officeDocument/2006/relationships" r:id="rId2"/>
        </xdr:cNvPr>
        <xdr:cNvSpPr/>
      </xdr:nvSpPr>
      <xdr:spPr bwMode="auto">
        <a:xfrm rot="10800000">
          <a:off x="10267950" y="20955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428625</xdr:colOff>
      <xdr:row>4</xdr:row>
      <xdr:rowOff>123825</xdr:rowOff>
    </xdr:to>
    <xdr:sp macro="" textlink="">
      <xdr:nvSpPr>
        <xdr:cNvPr id="2" name="燕尾形箭头 1">
          <a:hlinkClick xmlns:r="http://schemas.openxmlformats.org/officeDocument/2006/relationships" r:id="rId1"/>
        </xdr:cNvPr>
        <xdr:cNvSpPr/>
      </xdr:nvSpPr>
      <xdr:spPr bwMode="auto">
        <a:xfrm rot="10800000">
          <a:off x="6724650" y="10953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5</xdr:col>
      <xdr:colOff>0</xdr:colOff>
      <xdr:row>4</xdr:row>
      <xdr:rowOff>180975</xdr:rowOff>
    </xdr:from>
    <xdr:to>
      <xdr:col>6</xdr:col>
      <xdr:colOff>428625</xdr:colOff>
      <xdr:row>5</xdr:row>
      <xdr:rowOff>304800</xdr:rowOff>
    </xdr:to>
    <xdr:sp macro="" textlink="">
      <xdr:nvSpPr>
        <xdr:cNvPr id="3" name="燕尾形箭头 2">
          <a:hlinkClick xmlns:r="http://schemas.openxmlformats.org/officeDocument/2006/relationships" r:id="rId2"/>
        </xdr:cNvPr>
        <xdr:cNvSpPr/>
      </xdr:nvSpPr>
      <xdr:spPr bwMode="auto">
        <a:xfrm rot="10800000">
          <a:off x="6724650" y="165735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428625</xdr:colOff>
      <xdr:row>5</xdr:row>
      <xdr:rowOff>104775</xdr:rowOff>
    </xdr:to>
    <xdr:sp macro="" textlink="">
      <xdr:nvSpPr>
        <xdr:cNvPr id="2" name="燕尾形箭头 1">
          <a:hlinkClick xmlns:r="http://schemas.openxmlformats.org/officeDocument/2006/relationships" r:id="rId1"/>
        </xdr:cNvPr>
        <xdr:cNvSpPr/>
      </xdr:nvSpPr>
      <xdr:spPr bwMode="auto">
        <a:xfrm rot="10800000">
          <a:off x="6715125" y="7715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4</xdr:col>
      <xdr:colOff>561975</xdr:colOff>
      <xdr:row>5</xdr:row>
      <xdr:rowOff>161925</xdr:rowOff>
    </xdr:from>
    <xdr:to>
      <xdr:col>6</xdr:col>
      <xdr:colOff>419100</xdr:colOff>
      <xdr:row>8</xdr:row>
      <xdr:rowOff>66675</xdr:rowOff>
    </xdr:to>
    <xdr:sp macro="" textlink="">
      <xdr:nvSpPr>
        <xdr:cNvPr id="3" name="燕尾形箭头 2">
          <a:hlinkClick xmlns:r="http://schemas.openxmlformats.org/officeDocument/2006/relationships" r:id="rId2"/>
        </xdr:cNvPr>
        <xdr:cNvSpPr/>
      </xdr:nvSpPr>
      <xdr:spPr bwMode="auto">
        <a:xfrm rot="10800000">
          <a:off x="6705600" y="13335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428625</xdr:colOff>
      <xdr:row>5</xdr:row>
      <xdr:rowOff>123825</xdr:rowOff>
    </xdr:to>
    <xdr:sp macro="" textlink="">
      <xdr:nvSpPr>
        <xdr:cNvPr id="2" name="燕尾形箭头 1">
          <a:hlinkClick xmlns:r="http://schemas.openxmlformats.org/officeDocument/2006/relationships" r:id="rId1"/>
        </xdr:cNvPr>
        <xdr:cNvSpPr/>
      </xdr:nvSpPr>
      <xdr:spPr bwMode="auto">
        <a:xfrm rot="10800000">
          <a:off x="6829425" y="12096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5</xdr:col>
      <xdr:colOff>9525</xdr:colOff>
      <xdr:row>5</xdr:row>
      <xdr:rowOff>161925</xdr:rowOff>
    </xdr:from>
    <xdr:to>
      <xdr:col>6</xdr:col>
      <xdr:colOff>438150</xdr:colOff>
      <xdr:row>6</xdr:row>
      <xdr:rowOff>285750</xdr:rowOff>
    </xdr:to>
    <xdr:sp macro="" textlink="">
      <xdr:nvSpPr>
        <xdr:cNvPr id="3" name="燕尾形箭头 2">
          <a:hlinkClick xmlns:r="http://schemas.openxmlformats.org/officeDocument/2006/relationships" r:id="rId2"/>
        </xdr:cNvPr>
        <xdr:cNvSpPr/>
      </xdr:nvSpPr>
      <xdr:spPr bwMode="auto">
        <a:xfrm rot="10800000">
          <a:off x="6838950" y="17526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428625</xdr:colOff>
      <xdr:row>6</xdr:row>
      <xdr:rowOff>123825</xdr:rowOff>
    </xdr:to>
    <xdr:sp macro="" textlink="">
      <xdr:nvSpPr>
        <xdr:cNvPr id="2" name="燕尾形箭头 1">
          <a:hlinkClick xmlns:r="http://schemas.openxmlformats.org/officeDocument/2006/relationships" r:id="rId1"/>
        </xdr:cNvPr>
        <xdr:cNvSpPr/>
      </xdr:nvSpPr>
      <xdr:spPr bwMode="auto">
        <a:xfrm rot="10800000">
          <a:off x="6829425" y="11430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5</xdr:col>
      <xdr:colOff>0</xdr:colOff>
      <xdr:row>6</xdr:row>
      <xdr:rowOff>180975</xdr:rowOff>
    </xdr:from>
    <xdr:to>
      <xdr:col>6</xdr:col>
      <xdr:colOff>428625</xdr:colOff>
      <xdr:row>9</xdr:row>
      <xdr:rowOff>114300</xdr:rowOff>
    </xdr:to>
    <xdr:sp macro="" textlink="">
      <xdr:nvSpPr>
        <xdr:cNvPr id="3" name="燕尾形箭头 2">
          <a:hlinkClick xmlns:r="http://schemas.openxmlformats.org/officeDocument/2006/relationships" r:id="rId2"/>
        </xdr:cNvPr>
        <xdr:cNvSpPr/>
      </xdr:nvSpPr>
      <xdr:spPr bwMode="auto">
        <a:xfrm rot="10800000">
          <a:off x="6829425" y="17049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xdr:row>
      <xdr:rowOff>0</xdr:rowOff>
    </xdr:from>
    <xdr:to>
      <xdr:col>6</xdr:col>
      <xdr:colOff>428625</xdr:colOff>
      <xdr:row>6</xdr:row>
      <xdr:rowOff>9525</xdr:rowOff>
    </xdr:to>
    <xdr:sp macro="" textlink="">
      <xdr:nvSpPr>
        <xdr:cNvPr id="2" name="燕尾形箭头 1">
          <a:hlinkClick xmlns:r="http://schemas.openxmlformats.org/officeDocument/2006/relationships" r:id="rId1"/>
        </xdr:cNvPr>
        <xdr:cNvSpPr/>
      </xdr:nvSpPr>
      <xdr:spPr bwMode="auto">
        <a:xfrm rot="10800000">
          <a:off x="6610350" y="113347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4</xdr:col>
      <xdr:colOff>552450</xdr:colOff>
      <xdr:row>6</xdr:row>
      <xdr:rowOff>95250</xdr:rowOff>
    </xdr:from>
    <xdr:to>
      <xdr:col>6</xdr:col>
      <xdr:colOff>419100</xdr:colOff>
      <xdr:row>8</xdr:row>
      <xdr:rowOff>104775</xdr:rowOff>
    </xdr:to>
    <xdr:sp macro="" textlink="">
      <xdr:nvSpPr>
        <xdr:cNvPr id="3" name="燕尾形箭头 2">
          <a:hlinkClick xmlns:r="http://schemas.openxmlformats.org/officeDocument/2006/relationships" r:id="rId2"/>
        </xdr:cNvPr>
        <xdr:cNvSpPr/>
      </xdr:nvSpPr>
      <xdr:spPr bwMode="auto">
        <a:xfrm rot="10800000">
          <a:off x="6696075" y="1724025"/>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11</xdr:col>
      <xdr:colOff>428625</xdr:colOff>
      <xdr:row>5</xdr:row>
      <xdr:rowOff>228600</xdr:rowOff>
    </xdr:to>
    <xdr:sp macro="" textlink="">
      <xdr:nvSpPr>
        <xdr:cNvPr id="2" name="燕尾形箭头 1">
          <a:hlinkClick xmlns:r="http://schemas.openxmlformats.org/officeDocument/2006/relationships" r:id="rId1"/>
        </xdr:cNvPr>
        <xdr:cNvSpPr/>
      </xdr:nvSpPr>
      <xdr:spPr bwMode="auto">
        <a:xfrm rot="10800000">
          <a:off x="7400925" y="19050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返回目录</a:t>
          </a:r>
        </a:p>
      </xdr:txBody>
    </xdr:sp>
    <xdr:clientData/>
  </xdr:twoCellAnchor>
  <xdr:twoCellAnchor>
    <xdr:from>
      <xdr:col>9</xdr:col>
      <xdr:colOff>609600</xdr:colOff>
      <xdr:row>6</xdr:row>
      <xdr:rowOff>85725</xdr:rowOff>
    </xdr:from>
    <xdr:to>
      <xdr:col>11</xdr:col>
      <xdr:colOff>419100</xdr:colOff>
      <xdr:row>8</xdr:row>
      <xdr:rowOff>95250</xdr:rowOff>
    </xdr:to>
    <xdr:sp macro="" textlink="">
      <xdr:nvSpPr>
        <xdr:cNvPr id="3" name="燕尾形箭头 2">
          <a:hlinkClick xmlns:r="http://schemas.openxmlformats.org/officeDocument/2006/relationships" r:id="rId2"/>
        </xdr:cNvPr>
        <xdr:cNvSpPr/>
      </xdr:nvSpPr>
      <xdr:spPr bwMode="auto">
        <a:xfrm rot="10800000">
          <a:off x="7391400" y="2514600"/>
          <a:ext cx="1038225" cy="504825"/>
        </a:xfrm>
        <a:prstGeom prst="notchedRightArrow">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zh-CN" altLang="en-US" sz="1100" b="1">
              <a:solidFill>
                <a:schemeClr val="tx1"/>
              </a:solidFill>
            </a:rPr>
            <a:t>返回申报表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XWM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69;&#31246;/share/XWMX.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11)"/>
      <sheetName val="Sheet1 (17)"/>
      <sheetName val="Sheet1 (16)"/>
      <sheetName val="Sheet1 (15)"/>
      <sheetName val="Sheet1 (14)"/>
      <sheetName val="Sheet1 (13)"/>
      <sheetName val="Sheet1 (12)"/>
      <sheetName val="Sheet1 (10)"/>
      <sheetName val="Sheet1 (9)"/>
      <sheetName val="Sheet1 (8)"/>
      <sheetName val="Sheet1 (7)"/>
      <sheetName val="Sheet1 (6)"/>
      <sheetName val="Sheet1 (5)"/>
      <sheetName val="Sheet1 (4)"/>
      <sheetName val="Sheet1 (3)"/>
      <sheetName val="Sheet1 (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17)"/>
      <sheetName val="Sheet1 (16)"/>
      <sheetName val="Sheet1 (15)"/>
      <sheetName val="Sheet1 (14)"/>
      <sheetName val="Sheet1 (13)"/>
      <sheetName val="Sheet1 (12)"/>
      <sheetName val="Sheet1 (11)"/>
      <sheetName val="Sheet1 (10)"/>
      <sheetName val="Sheet1 (9)"/>
      <sheetName val="Sheet1 (8)"/>
      <sheetName val="Sheet1 (7)"/>
      <sheetName val="Sheet1 (6)"/>
      <sheetName val="Sheet1 (5)"/>
      <sheetName val="Sheet1 (4)"/>
      <sheetName val="Sheet1 (3)"/>
      <sheetName val="Sheet1 (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8.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2.xml"/><Relationship Id="rId1" Type="http://schemas.openxmlformats.org/officeDocument/2006/relationships/printerSettings" Target="../printerSettings/printerSettings33.bin"/><Relationship Id="rId4" Type="http://schemas.openxmlformats.org/officeDocument/2006/relationships/comments" Target="../comments9.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8" enableFormatConditionsCalculation="0">
    <tabColor rgb="FF00B050"/>
  </sheetPr>
  <dimension ref="A1:I40"/>
  <sheetViews>
    <sheetView tabSelected="1" view="pageBreakPreview" topLeftCell="A4" zoomScale="120" zoomScaleNormal="100" zoomScaleSheetLayoutView="120" workbookViewId="0">
      <selection activeCell="K26" sqref="K26"/>
    </sheetView>
  </sheetViews>
  <sheetFormatPr defaultRowHeight="14.25" zeroHeight="1"/>
  <cols>
    <col min="1" max="1" width="9" style="180"/>
    <col min="2" max="2" width="9" style="181"/>
    <col min="3" max="3" width="10.625" style="126" customWidth="1"/>
    <col min="4" max="5" width="9" style="126"/>
    <col min="6" max="6" width="11.5" style="126" customWidth="1"/>
    <col min="7" max="8" width="9" style="70"/>
    <col min="9" max="9" width="10.75" style="70" customWidth="1"/>
    <col min="10" max="16384" width="9" style="70"/>
  </cols>
  <sheetData>
    <row r="1" spans="1:9" ht="20.100000000000001" customHeight="1">
      <c r="A1" s="520"/>
      <c r="B1" s="520"/>
      <c r="C1" s="520"/>
      <c r="D1" s="520"/>
      <c r="E1" s="520"/>
      <c r="F1" s="520"/>
      <c r="G1" s="520"/>
      <c r="H1" s="520"/>
      <c r="I1" s="520"/>
    </row>
    <row r="2" spans="1:9" ht="41.25" customHeight="1">
      <c r="A2" s="531" t="s">
        <v>1464</v>
      </c>
      <c r="B2" s="531"/>
      <c r="C2" s="531"/>
      <c r="D2" s="531"/>
      <c r="E2" s="531"/>
      <c r="F2" s="531"/>
      <c r="G2" s="531"/>
      <c r="H2" s="531"/>
      <c r="I2" s="531"/>
    </row>
    <row r="3" spans="1:9" ht="30" customHeight="1">
      <c r="A3" s="520" t="s">
        <v>1465</v>
      </c>
      <c r="B3" s="520"/>
      <c r="C3" s="520"/>
      <c r="D3" s="520"/>
      <c r="E3" s="520"/>
      <c r="F3" s="520"/>
      <c r="G3" s="520"/>
      <c r="H3" s="520"/>
      <c r="I3" s="520"/>
    </row>
    <row r="4" spans="1:9" ht="20.100000000000001" customHeight="1">
      <c r="A4" s="528"/>
      <c r="B4" s="528"/>
      <c r="C4" s="528"/>
      <c r="D4" s="528"/>
      <c r="E4" s="528"/>
      <c r="F4" s="528"/>
      <c r="G4" s="528"/>
      <c r="H4" s="528"/>
      <c r="I4" s="528"/>
    </row>
    <row r="5" spans="1:9" ht="31.5" customHeight="1">
      <c r="A5" s="520" t="s">
        <v>1481</v>
      </c>
      <c r="B5" s="520"/>
      <c r="C5" s="520"/>
      <c r="D5" s="520"/>
      <c r="E5" s="520"/>
      <c r="F5" s="520"/>
      <c r="G5" s="520"/>
      <c r="H5" s="520"/>
      <c r="I5" s="520"/>
    </row>
    <row r="6" spans="1:9" ht="20.100000000000001" customHeight="1">
      <c r="A6" s="529"/>
      <c r="B6" s="529"/>
      <c r="C6" s="529"/>
      <c r="D6" s="529"/>
      <c r="E6" s="529"/>
      <c r="F6" s="529"/>
      <c r="G6" s="529"/>
      <c r="H6" s="529"/>
      <c r="I6" s="529"/>
    </row>
    <row r="7" spans="1:9" ht="27.75" customHeight="1">
      <c r="A7" s="529"/>
      <c r="B7" s="529"/>
      <c r="C7" s="529"/>
      <c r="D7" s="529"/>
      <c r="E7" s="529"/>
      <c r="F7" s="529"/>
      <c r="G7" s="529"/>
      <c r="H7" s="529"/>
      <c r="I7" s="529"/>
    </row>
    <row r="8" spans="1:9" ht="39" customHeight="1">
      <c r="A8" s="511" t="s">
        <v>1478</v>
      </c>
      <c r="B8" s="511"/>
      <c r="C8" s="511"/>
      <c r="D8" s="511"/>
      <c r="E8" s="530" t="s">
        <v>1480</v>
      </c>
      <c r="F8" s="530"/>
      <c r="G8" s="530"/>
      <c r="H8" s="530"/>
      <c r="I8" s="530"/>
    </row>
    <row r="9" spans="1:9" ht="36" customHeight="1">
      <c r="A9" s="511" t="s">
        <v>1466</v>
      </c>
      <c r="B9" s="511"/>
      <c r="C9" s="511"/>
      <c r="D9" s="511"/>
      <c r="E9" s="515" t="s">
        <v>1479</v>
      </c>
      <c r="F9" s="515"/>
      <c r="G9" s="515"/>
      <c r="H9" s="515"/>
      <c r="I9" s="515"/>
    </row>
    <row r="10" spans="1:9" ht="20.100000000000001" customHeight="1">
      <c r="A10" s="374"/>
      <c r="B10" s="374"/>
      <c r="C10" s="374"/>
      <c r="D10" s="374"/>
      <c r="E10" s="374"/>
      <c r="F10" s="374"/>
      <c r="G10" s="374"/>
      <c r="H10" s="374"/>
      <c r="I10" s="374"/>
    </row>
    <row r="11" spans="1:9" ht="20.100000000000001" customHeight="1">
      <c r="A11" s="512" t="s">
        <v>1467</v>
      </c>
      <c r="B11" s="512"/>
      <c r="C11" s="512"/>
      <c r="D11" s="512"/>
      <c r="E11" s="512"/>
      <c r="F11" s="512"/>
      <c r="G11" s="512"/>
      <c r="H11" s="512"/>
      <c r="I11" s="512"/>
    </row>
    <row r="12" spans="1:9" ht="20.100000000000001" customHeight="1">
      <c r="A12" s="374"/>
      <c r="B12" s="374"/>
      <c r="C12" s="374"/>
      <c r="D12" s="374"/>
      <c r="E12" s="374"/>
      <c r="F12" s="374"/>
      <c r="G12" s="374"/>
      <c r="H12" s="374"/>
      <c r="I12" s="374"/>
    </row>
    <row r="13" spans="1:9" ht="20.100000000000001" customHeight="1">
      <c r="A13" s="374"/>
      <c r="B13" s="374"/>
      <c r="C13" s="374"/>
      <c r="D13" s="374"/>
      <c r="E13" s="374"/>
      <c r="F13" s="374"/>
      <c r="G13" s="374"/>
      <c r="H13" s="374"/>
      <c r="I13" s="374"/>
    </row>
    <row r="14" spans="1:9" ht="20.100000000000001" customHeight="1">
      <c r="A14" s="513"/>
      <c r="B14" s="513"/>
      <c r="C14" s="513"/>
      <c r="D14" s="513"/>
      <c r="E14" s="513"/>
      <c r="F14" s="513"/>
      <c r="G14" s="513"/>
      <c r="H14" s="513"/>
      <c r="I14" s="513"/>
    </row>
    <row r="15" spans="1:9" ht="20.100000000000001" customHeight="1">
      <c r="A15" s="514" t="s">
        <v>1468</v>
      </c>
      <c r="B15" s="514"/>
      <c r="C15" s="514"/>
      <c r="D15" s="514"/>
      <c r="E15" s="514"/>
      <c r="F15" s="514"/>
      <c r="G15" s="514"/>
      <c r="H15" s="514"/>
      <c r="I15" s="514"/>
    </row>
    <row r="16" spans="1:9" ht="18.75" customHeight="1">
      <c r="A16" s="514"/>
      <c r="B16" s="514"/>
      <c r="C16" s="514"/>
      <c r="D16" s="514"/>
      <c r="E16" s="514"/>
      <c r="F16" s="514"/>
      <c r="G16" s="514"/>
      <c r="H16" s="514"/>
      <c r="I16" s="514"/>
    </row>
    <row r="17" spans="1:9" ht="29.25" customHeight="1">
      <c r="A17" s="514"/>
      <c r="B17" s="514"/>
      <c r="C17" s="514"/>
      <c r="D17" s="514"/>
      <c r="E17" s="514"/>
      <c r="F17" s="514"/>
      <c r="G17" s="514"/>
      <c r="H17" s="514"/>
      <c r="I17" s="514"/>
    </row>
    <row r="18" spans="1:9" ht="20.100000000000001" customHeight="1">
      <c r="A18" s="485"/>
      <c r="B18" s="485"/>
      <c r="C18" s="485"/>
      <c r="D18" s="485"/>
      <c r="E18" s="485"/>
      <c r="F18" s="485"/>
      <c r="G18" s="485"/>
      <c r="H18" s="485"/>
      <c r="I18" s="485"/>
    </row>
    <row r="19" spans="1:9" ht="24" customHeight="1">
      <c r="A19" s="182"/>
      <c r="B19" s="520" t="s">
        <v>1469</v>
      </c>
      <c r="C19" s="520"/>
      <c r="D19" s="520"/>
      <c r="E19" s="520"/>
      <c r="F19" s="520"/>
      <c r="G19" s="511" t="s">
        <v>1470</v>
      </c>
      <c r="H19" s="511"/>
      <c r="I19" s="511"/>
    </row>
    <row r="20" spans="1:9" ht="24" customHeight="1">
      <c r="A20" s="182"/>
      <c r="B20" s="507"/>
      <c r="C20" s="507"/>
      <c r="D20" s="507"/>
      <c r="E20" s="507"/>
      <c r="F20" s="507"/>
      <c r="G20" s="508"/>
      <c r="H20" s="508"/>
      <c r="I20" s="508"/>
    </row>
    <row r="21" spans="1:9">
      <c r="A21" s="516"/>
      <c r="B21" s="516"/>
      <c r="C21" s="516"/>
      <c r="D21" s="516"/>
      <c r="E21" s="516"/>
      <c r="F21" s="516"/>
      <c r="G21" s="516"/>
      <c r="H21" s="516"/>
      <c r="I21" s="516"/>
    </row>
    <row r="22" spans="1:9" ht="72" customHeight="1">
      <c r="A22" s="517" t="s">
        <v>1068</v>
      </c>
      <c r="B22" s="518"/>
      <c r="C22" s="518"/>
      <c r="D22" s="517" t="s">
        <v>1069</v>
      </c>
      <c r="E22" s="518"/>
      <c r="F22" s="519"/>
      <c r="G22" s="518" t="s">
        <v>1472</v>
      </c>
      <c r="H22" s="518"/>
      <c r="I22" s="519"/>
    </row>
    <row r="23" spans="1:9" s="509" customFormat="1" ht="29.25" customHeight="1">
      <c r="A23" s="522" t="s">
        <v>1070</v>
      </c>
      <c r="B23" s="523"/>
      <c r="C23" s="524"/>
      <c r="D23" s="522" t="s">
        <v>1071</v>
      </c>
      <c r="E23" s="523"/>
      <c r="F23" s="524"/>
      <c r="G23" s="522" t="s">
        <v>1473</v>
      </c>
      <c r="H23" s="523"/>
      <c r="I23" s="524"/>
    </row>
    <row r="24" spans="1:9" s="509" customFormat="1" ht="29.25" customHeight="1">
      <c r="A24" s="522"/>
      <c r="B24" s="523"/>
      <c r="C24" s="524"/>
      <c r="D24" s="522" t="s">
        <v>1072</v>
      </c>
      <c r="E24" s="523"/>
      <c r="F24" s="524"/>
      <c r="G24" s="522"/>
      <c r="H24" s="523"/>
      <c r="I24" s="524"/>
    </row>
    <row r="25" spans="1:9" s="509" customFormat="1" ht="30.75" customHeight="1">
      <c r="A25" s="522"/>
      <c r="B25" s="523"/>
      <c r="C25" s="524"/>
      <c r="D25" s="522"/>
      <c r="E25" s="523"/>
      <c r="F25" s="524"/>
      <c r="G25" s="522"/>
      <c r="H25" s="523"/>
      <c r="I25" s="524"/>
    </row>
    <row r="26" spans="1:9" ht="36.75" customHeight="1">
      <c r="A26" s="535" t="s">
        <v>1475</v>
      </c>
      <c r="B26" s="536"/>
      <c r="C26" s="537"/>
      <c r="D26" s="535" t="s">
        <v>1476</v>
      </c>
      <c r="E26" s="536"/>
      <c r="F26" s="537"/>
      <c r="G26" s="535" t="s">
        <v>1474</v>
      </c>
      <c r="H26" s="536"/>
      <c r="I26" s="537"/>
    </row>
    <row r="27" spans="1:9" ht="20.100000000000001" hidden="1" customHeight="1">
      <c r="A27" s="525" t="s">
        <v>1073</v>
      </c>
      <c r="B27" s="526"/>
      <c r="C27" s="527"/>
      <c r="D27" s="532" t="s">
        <v>1074</v>
      </c>
      <c r="E27" s="533"/>
      <c r="F27" s="534"/>
      <c r="G27" s="532" t="s">
        <v>1471</v>
      </c>
      <c r="H27" s="533"/>
      <c r="I27" s="534"/>
    </row>
    <row r="28" spans="1:9" ht="20.100000000000001" hidden="1" customHeight="1">
      <c r="A28" s="521" t="s">
        <v>209</v>
      </c>
      <c r="B28" s="521"/>
      <c r="C28" s="521"/>
      <c r="D28" s="521"/>
      <c r="E28" s="521"/>
      <c r="F28" s="521"/>
      <c r="G28" s="521"/>
      <c r="H28" s="521"/>
      <c r="I28" s="521"/>
    </row>
    <row r="29" spans="1:9" ht="20.100000000000001" hidden="1" customHeight="1">
      <c r="A29" s="183"/>
      <c r="B29" s="183"/>
      <c r="C29" s="183"/>
      <c r="D29" s="183"/>
      <c r="E29" s="183"/>
      <c r="F29" s="183"/>
      <c r="G29" s="183"/>
      <c r="H29" s="183"/>
      <c r="I29" s="183"/>
    </row>
    <row r="30" spans="1:9" ht="20.100000000000001" hidden="1" customHeight="1">
      <c r="A30" s="183"/>
      <c r="B30" s="183"/>
      <c r="C30" s="183"/>
      <c r="D30" s="183"/>
      <c r="E30" s="183"/>
      <c r="F30" s="183"/>
      <c r="G30" s="183"/>
      <c r="H30" s="183"/>
      <c r="I30" s="183"/>
    </row>
    <row r="31" spans="1:9" ht="20.100000000000001" hidden="1" customHeight="1">
      <c r="A31" s="183"/>
      <c r="B31" s="183"/>
      <c r="C31" s="183"/>
      <c r="D31" s="183"/>
      <c r="E31" s="183"/>
      <c r="F31" s="183"/>
      <c r="G31" s="183"/>
      <c r="H31" s="183"/>
      <c r="I31" s="183"/>
    </row>
    <row r="32" spans="1:9" ht="29.25" customHeight="1">
      <c r="G32" s="510" t="s">
        <v>1477</v>
      </c>
      <c r="H32" s="510"/>
      <c r="I32" s="510"/>
    </row>
    <row r="33"/>
    <row r="34"/>
    <row r="35"/>
    <row r="36"/>
    <row r="37"/>
    <row r="38"/>
    <row r="39"/>
    <row r="40"/>
  </sheetData>
  <mergeCells count="33">
    <mergeCell ref="D27:F27"/>
    <mergeCell ref="G27:I27"/>
    <mergeCell ref="D26:F26"/>
    <mergeCell ref="D25:F25"/>
    <mergeCell ref="A26:C26"/>
    <mergeCell ref="G26:I26"/>
    <mergeCell ref="G23:I25"/>
    <mergeCell ref="D24:F24"/>
    <mergeCell ref="A23:C25"/>
    <mergeCell ref="A1:I1"/>
    <mergeCell ref="A4:I4"/>
    <mergeCell ref="A6:I6"/>
    <mergeCell ref="E8:I8"/>
    <mergeCell ref="A2:I2"/>
    <mergeCell ref="A7:I7"/>
    <mergeCell ref="A3:I3"/>
    <mergeCell ref="A5:I5"/>
    <mergeCell ref="G32:I32"/>
    <mergeCell ref="A8:D8"/>
    <mergeCell ref="A11:I11"/>
    <mergeCell ref="A14:I14"/>
    <mergeCell ref="A15:I17"/>
    <mergeCell ref="A9:D9"/>
    <mergeCell ref="E9:I9"/>
    <mergeCell ref="G19:I19"/>
    <mergeCell ref="A21:I21"/>
    <mergeCell ref="A22:C22"/>
    <mergeCell ref="D22:F22"/>
    <mergeCell ref="G22:I22"/>
    <mergeCell ref="B19:F19"/>
    <mergeCell ref="A28:I28"/>
    <mergeCell ref="D23:F23"/>
    <mergeCell ref="A27:C27"/>
  </mergeCells>
  <phoneticPr fontId="7" type="noConversion"/>
  <printOptions horizontalCentered="1"/>
  <pageMargins left="0.56999999999999995" right="0.31" top="0.79" bottom="0.25" header="0" footer="0"/>
  <pageSetup paperSize="9" orientation="portrait" r:id="rId1"/>
  <headerFooter scaleWithDoc="0" alignWithMargins="0"/>
</worksheet>
</file>

<file path=xl/worksheets/sheet10.xml><?xml version="1.0" encoding="utf-8"?>
<worksheet xmlns="http://schemas.openxmlformats.org/spreadsheetml/2006/main" xmlns:r="http://schemas.openxmlformats.org/officeDocument/2006/relationships">
  <sheetPr codeName="Sheet47" enableFormatConditionsCalculation="0">
    <tabColor rgb="FF00B050"/>
    <pageSetUpPr fitToPage="1"/>
  </sheetPr>
  <dimension ref="A1:S47"/>
  <sheetViews>
    <sheetView workbookViewId="0">
      <selection sqref="A1:I1"/>
    </sheetView>
  </sheetViews>
  <sheetFormatPr defaultColWidth="0" defaultRowHeight="22.5" zeroHeight="1"/>
  <cols>
    <col min="1" max="1" width="4.75" style="148" customWidth="1"/>
    <col min="2" max="2" width="7.625" style="148" customWidth="1"/>
    <col min="3" max="3" width="19.75" style="149" customWidth="1"/>
    <col min="4" max="9" width="17.375" style="150" customWidth="1"/>
    <col min="10" max="10" width="8.125" style="484" customWidth="1"/>
    <col min="11" max="12" width="8" style="484" customWidth="1"/>
    <col min="13" max="16" width="8" style="149" hidden="1" customWidth="1"/>
    <col min="17" max="19" width="8.125" style="149" hidden="1" customWidth="1"/>
    <col min="20" max="16384" width="22.5" style="149" hidden="1"/>
  </cols>
  <sheetData>
    <row r="1" spans="1:16" s="306" customFormat="1" ht="20.100000000000001" customHeight="1">
      <c r="A1" s="623" t="s">
        <v>121</v>
      </c>
      <c r="B1" s="623"/>
      <c r="C1" s="623"/>
      <c r="D1" s="623"/>
      <c r="E1" s="623"/>
      <c r="F1" s="623"/>
      <c r="G1" s="623"/>
      <c r="H1" s="623"/>
      <c r="I1" s="623"/>
      <c r="J1" s="480"/>
      <c r="K1" s="461"/>
      <c r="L1" s="461"/>
      <c r="M1" s="345"/>
      <c r="N1" s="344"/>
      <c r="O1" s="345"/>
      <c r="P1" s="345"/>
    </row>
    <row r="2" spans="1:16" s="294" customFormat="1" ht="55.5" customHeight="1">
      <c r="A2" s="624" t="s">
        <v>264</v>
      </c>
      <c r="B2" s="624"/>
      <c r="C2" s="624"/>
      <c r="D2" s="624"/>
      <c r="E2" s="624"/>
      <c r="F2" s="624"/>
      <c r="G2" s="624"/>
      <c r="H2" s="624"/>
      <c r="I2" s="624"/>
      <c r="J2" s="481"/>
      <c r="K2" s="462"/>
      <c r="L2" s="462"/>
      <c r="M2" s="346"/>
      <c r="N2" s="346"/>
      <c r="O2" s="346"/>
      <c r="P2" s="346"/>
    </row>
    <row r="3" spans="1:16" s="63" customFormat="1" ht="14.25" customHeight="1">
      <c r="A3" s="627" t="s">
        <v>0</v>
      </c>
      <c r="B3" s="631" t="s">
        <v>1</v>
      </c>
      <c r="C3" s="632"/>
      <c r="D3" s="628" t="s">
        <v>119</v>
      </c>
      <c r="E3" s="628" t="s">
        <v>265</v>
      </c>
      <c r="F3" s="629" t="s">
        <v>117</v>
      </c>
      <c r="G3" s="628" t="s">
        <v>265</v>
      </c>
      <c r="H3" s="629" t="s">
        <v>122</v>
      </c>
      <c r="I3" s="628" t="s">
        <v>265</v>
      </c>
      <c r="J3" s="482"/>
      <c r="K3" s="482"/>
      <c r="L3" s="482"/>
    </row>
    <row r="4" spans="1:16" s="63" customFormat="1" ht="27" customHeight="1">
      <c r="A4" s="627"/>
      <c r="B4" s="633"/>
      <c r="C4" s="634"/>
      <c r="D4" s="628"/>
      <c r="E4" s="628"/>
      <c r="F4" s="629"/>
      <c r="G4" s="628"/>
      <c r="H4" s="629"/>
      <c r="I4" s="628"/>
      <c r="J4" s="482"/>
      <c r="K4" s="482"/>
      <c r="L4" s="482"/>
    </row>
    <row r="5" spans="1:16" s="63" customFormat="1" ht="21.95" customHeight="1">
      <c r="A5" s="627"/>
      <c r="B5" s="635"/>
      <c r="C5" s="636"/>
      <c r="D5" s="184">
        <v>1</v>
      </c>
      <c r="E5" s="184">
        <v>2</v>
      </c>
      <c r="F5" s="185">
        <v>3</v>
      </c>
      <c r="G5" s="184">
        <v>4</v>
      </c>
      <c r="H5" s="185">
        <v>5</v>
      </c>
      <c r="I5" s="185">
        <v>6</v>
      </c>
      <c r="J5" s="482"/>
      <c r="K5" s="482"/>
      <c r="L5" s="482"/>
    </row>
    <row r="6" spans="1:16" s="63" customFormat="1" ht="21.95" customHeight="1">
      <c r="A6" s="151">
        <v>1</v>
      </c>
      <c r="B6" s="152" t="s">
        <v>174</v>
      </c>
      <c r="C6" s="153"/>
      <c r="D6" s="98"/>
      <c r="E6" s="98"/>
      <c r="F6" s="98">
        <v>62000</v>
      </c>
      <c r="G6" s="98"/>
      <c r="H6" s="98" t="s">
        <v>113</v>
      </c>
      <c r="I6" s="98" t="s">
        <v>113</v>
      </c>
      <c r="J6" s="482"/>
      <c r="K6" s="482"/>
      <c r="L6" s="482"/>
    </row>
    <row r="7" spans="1:16" s="63" customFormat="1" ht="21.95" customHeight="1">
      <c r="A7" s="151">
        <v>2</v>
      </c>
      <c r="B7" s="625" t="s">
        <v>175</v>
      </c>
      <c r="C7" s="626"/>
      <c r="D7" s="98"/>
      <c r="E7" s="98"/>
      <c r="F7" s="98"/>
      <c r="G7" s="98"/>
      <c r="H7" s="98" t="s">
        <v>113</v>
      </c>
      <c r="I7" s="98" t="s">
        <v>113</v>
      </c>
      <c r="J7" s="482"/>
      <c r="K7" s="482"/>
      <c r="L7" s="482"/>
    </row>
    <row r="8" spans="1:16" s="63" customFormat="1" ht="21.95" customHeight="1">
      <c r="A8" s="151">
        <v>3</v>
      </c>
      <c r="B8" s="625" t="s">
        <v>176</v>
      </c>
      <c r="C8" s="626"/>
      <c r="D8" s="98"/>
      <c r="E8" s="98"/>
      <c r="F8" s="98"/>
      <c r="G8" s="98"/>
      <c r="H8" s="98" t="s">
        <v>113</v>
      </c>
      <c r="I8" s="98" t="s">
        <v>113</v>
      </c>
      <c r="J8" s="482"/>
      <c r="K8" s="482"/>
      <c r="L8" s="482"/>
    </row>
    <row r="9" spans="1:16" s="63" customFormat="1" ht="21.95" customHeight="1">
      <c r="A9" s="151">
        <v>4</v>
      </c>
      <c r="B9" s="625" t="s">
        <v>177</v>
      </c>
      <c r="C9" s="626"/>
      <c r="D9" s="98"/>
      <c r="E9" s="98"/>
      <c r="F9" s="98">
        <v>200</v>
      </c>
      <c r="G9" s="98"/>
      <c r="H9" s="98" t="s">
        <v>113</v>
      </c>
      <c r="I9" s="98" t="s">
        <v>113</v>
      </c>
      <c r="J9" s="482"/>
      <c r="K9" s="482"/>
      <c r="L9" s="482"/>
    </row>
    <row r="10" spans="1:16" s="63" customFormat="1" ht="21.95" customHeight="1">
      <c r="A10" s="151">
        <v>5</v>
      </c>
      <c r="B10" s="625" t="s">
        <v>178</v>
      </c>
      <c r="C10" s="626"/>
      <c r="D10" s="98"/>
      <c r="E10" s="98"/>
      <c r="F10" s="98"/>
      <c r="G10" s="98"/>
      <c r="H10" s="98" t="s">
        <v>113</v>
      </c>
      <c r="I10" s="98" t="s">
        <v>113</v>
      </c>
      <c r="J10" s="482"/>
      <c r="K10" s="482"/>
      <c r="L10" s="482"/>
    </row>
    <row r="11" spans="1:16" s="63" customFormat="1" ht="21.95" customHeight="1">
      <c r="A11" s="151">
        <v>6</v>
      </c>
      <c r="B11" s="625" t="s">
        <v>179</v>
      </c>
      <c r="C11" s="626"/>
      <c r="D11" s="98"/>
      <c r="E11" s="98"/>
      <c r="F11" s="98"/>
      <c r="G11" s="98"/>
      <c r="H11" s="98"/>
      <c r="I11" s="98"/>
      <c r="J11" s="482"/>
      <c r="K11" s="482"/>
      <c r="L11" s="482"/>
    </row>
    <row r="12" spans="1:16" s="63" customFormat="1" ht="21.95" customHeight="1">
      <c r="A12" s="151">
        <v>7</v>
      </c>
      <c r="B12" s="625" t="s">
        <v>180</v>
      </c>
      <c r="C12" s="626"/>
      <c r="D12" s="98"/>
      <c r="E12" s="98"/>
      <c r="F12" s="98"/>
      <c r="G12" s="98"/>
      <c r="H12" s="98" t="s">
        <v>113</v>
      </c>
      <c r="I12" s="98" t="s">
        <v>113</v>
      </c>
      <c r="J12" s="482"/>
      <c r="K12" s="482"/>
      <c r="L12" s="482"/>
    </row>
    <row r="13" spans="1:16" s="63" customFormat="1" ht="21.95" customHeight="1">
      <c r="A13" s="151">
        <v>8</v>
      </c>
      <c r="B13" s="625" t="s">
        <v>181</v>
      </c>
      <c r="C13" s="626"/>
      <c r="D13" s="98"/>
      <c r="E13" s="98"/>
      <c r="F13" s="98"/>
      <c r="G13" s="98"/>
      <c r="H13" s="98" t="s">
        <v>113</v>
      </c>
      <c r="I13" s="98" t="s">
        <v>113</v>
      </c>
      <c r="J13" s="482"/>
      <c r="K13" s="482"/>
      <c r="L13" s="482"/>
    </row>
    <row r="14" spans="1:16" s="63" customFormat="1" ht="21.95" customHeight="1">
      <c r="A14" s="151">
        <v>9</v>
      </c>
      <c r="B14" s="625" t="s">
        <v>182</v>
      </c>
      <c r="C14" s="626"/>
      <c r="D14" s="98"/>
      <c r="E14" s="98"/>
      <c r="F14" s="98"/>
      <c r="G14" s="98"/>
      <c r="H14" s="98" t="s">
        <v>113</v>
      </c>
      <c r="I14" s="98" t="s">
        <v>113</v>
      </c>
      <c r="J14" s="482"/>
      <c r="K14" s="482"/>
      <c r="L14" s="482"/>
    </row>
    <row r="15" spans="1:16" s="63" customFormat="1" ht="21.95" customHeight="1">
      <c r="A15" s="151">
        <v>10</v>
      </c>
      <c r="B15" s="625" t="s">
        <v>183</v>
      </c>
      <c r="C15" s="626"/>
      <c r="D15" s="98"/>
      <c r="E15" s="98"/>
      <c r="F15" s="98"/>
      <c r="G15" s="98"/>
      <c r="H15" s="98" t="s">
        <v>113</v>
      </c>
      <c r="I15" s="98" t="s">
        <v>113</v>
      </c>
      <c r="J15" s="483"/>
      <c r="K15" s="482"/>
      <c r="L15" s="482"/>
    </row>
    <row r="16" spans="1:16" s="63" customFormat="1" ht="21.95" customHeight="1">
      <c r="A16" s="151">
        <v>11</v>
      </c>
      <c r="B16" s="625" t="s">
        <v>184</v>
      </c>
      <c r="C16" s="626"/>
      <c r="D16" s="98"/>
      <c r="E16" s="98"/>
      <c r="F16" s="98"/>
      <c r="G16" s="98"/>
      <c r="H16" s="98" t="s">
        <v>113</v>
      </c>
      <c r="I16" s="98" t="s">
        <v>113</v>
      </c>
      <c r="J16" s="482"/>
      <c r="K16" s="482"/>
      <c r="L16" s="482"/>
    </row>
    <row r="17" spans="1:12" s="63" customFormat="1" ht="21.95" customHeight="1">
      <c r="A17" s="151">
        <v>12</v>
      </c>
      <c r="B17" s="625" t="s">
        <v>185</v>
      </c>
      <c r="C17" s="626"/>
      <c r="D17" s="98"/>
      <c r="E17" s="98"/>
      <c r="F17" s="98"/>
      <c r="G17" s="98"/>
      <c r="H17" s="98" t="s">
        <v>113</v>
      </c>
      <c r="I17" s="98" t="s">
        <v>113</v>
      </c>
      <c r="J17" s="482"/>
      <c r="K17" s="482"/>
      <c r="L17" s="482"/>
    </row>
    <row r="18" spans="1:12" s="63" customFormat="1" ht="21.95" customHeight="1">
      <c r="A18" s="151">
        <v>13</v>
      </c>
      <c r="B18" s="625" t="s">
        <v>186</v>
      </c>
      <c r="C18" s="626"/>
      <c r="D18" s="98"/>
      <c r="E18" s="98"/>
      <c r="F18" s="98"/>
      <c r="G18" s="98"/>
      <c r="H18" s="98" t="s">
        <v>113</v>
      </c>
      <c r="I18" s="98" t="s">
        <v>113</v>
      </c>
      <c r="J18" s="482"/>
      <c r="K18" s="482"/>
      <c r="L18" s="482"/>
    </row>
    <row r="19" spans="1:12" s="63" customFormat="1" ht="21.95" customHeight="1">
      <c r="A19" s="151">
        <v>14</v>
      </c>
      <c r="B19" s="625" t="s">
        <v>187</v>
      </c>
      <c r="C19" s="626"/>
      <c r="D19" s="98"/>
      <c r="E19" s="98"/>
      <c r="F19" s="98"/>
      <c r="G19" s="98"/>
      <c r="H19" s="98" t="s">
        <v>113</v>
      </c>
      <c r="I19" s="98" t="s">
        <v>113</v>
      </c>
      <c r="J19" s="482"/>
      <c r="K19" s="482"/>
      <c r="L19" s="482"/>
    </row>
    <row r="20" spans="1:12" s="63" customFormat="1" ht="21.95" customHeight="1">
      <c r="A20" s="151">
        <v>15</v>
      </c>
      <c r="B20" s="625" t="s">
        <v>188</v>
      </c>
      <c r="C20" s="626"/>
      <c r="D20" s="98"/>
      <c r="E20" s="98"/>
      <c r="F20" s="98"/>
      <c r="G20" s="98"/>
      <c r="H20" s="98" t="s">
        <v>113</v>
      </c>
      <c r="I20" s="98" t="s">
        <v>113</v>
      </c>
      <c r="J20" s="482"/>
      <c r="K20" s="482"/>
      <c r="L20" s="482"/>
    </row>
    <row r="21" spans="1:12" s="63" customFormat="1" ht="21.95" customHeight="1">
      <c r="A21" s="151">
        <v>16</v>
      </c>
      <c r="B21" s="625" t="s">
        <v>189</v>
      </c>
      <c r="C21" s="626"/>
      <c r="D21" s="98"/>
      <c r="E21" s="98"/>
      <c r="F21" s="98"/>
      <c r="G21" s="98"/>
      <c r="H21" s="98" t="s">
        <v>113</v>
      </c>
      <c r="I21" s="98" t="s">
        <v>113</v>
      </c>
      <c r="J21" s="482"/>
      <c r="K21" s="482"/>
      <c r="L21" s="482"/>
    </row>
    <row r="22" spans="1:12" s="63" customFormat="1" ht="21.95" customHeight="1">
      <c r="A22" s="151">
        <v>17</v>
      </c>
      <c r="B22" s="625" t="s">
        <v>190</v>
      </c>
      <c r="C22" s="626"/>
      <c r="D22" s="98"/>
      <c r="E22" s="98"/>
      <c r="F22" s="98"/>
      <c r="G22" s="98"/>
      <c r="H22" s="98" t="s">
        <v>113</v>
      </c>
      <c r="I22" s="98" t="s">
        <v>113</v>
      </c>
      <c r="J22" s="482"/>
      <c r="K22" s="482"/>
      <c r="L22" s="482"/>
    </row>
    <row r="23" spans="1:12" s="63" customFormat="1" ht="21.95" customHeight="1">
      <c r="A23" s="151">
        <v>18</v>
      </c>
      <c r="B23" s="625" t="s">
        <v>191</v>
      </c>
      <c r="C23" s="626"/>
      <c r="D23" s="98"/>
      <c r="E23" s="98"/>
      <c r="F23" s="98"/>
      <c r="G23" s="98"/>
      <c r="H23" s="98" t="s">
        <v>113</v>
      </c>
      <c r="I23" s="98" t="s">
        <v>113</v>
      </c>
      <c r="J23" s="482"/>
      <c r="K23" s="482"/>
      <c r="L23" s="482"/>
    </row>
    <row r="24" spans="1:12" s="63" customFormat="1" ht="21.95" customHeight="1">
      <c r="A24" s="151">
        <v>19</v>
      </c>
      <c r="B24" s="625" t="s">
        <v>192</v>
      </c>
      <c r="C24" s="626"/>
      <c r="D24" s="98"/>
      <c r="E24" s="98"/>
      <c r="F24" s="98"/>
      <c r="G24" s="98"/>
      <c r="H24" s="98" t="s">
        <v>113</v>
      </c>
      <c r="I24" s="98" t="s">
        <v>113</v>
      </c>
      <c r="J24" s="482"/>
      <c r="K24" s="482"/>
      <c r="L24" s="482"/>
    </row>
    <row r="25" spans="1:12" s="63" customFormat="1" ht="21.95" customHeight="1">
      <c r="A25" s="151">
        <v>20</v>
      </c>
      <c r="B25" s="625" t="s">
        <v>193</v>
      </c>
      <c r="C25" s="626"/>
      <c r="D25" s="98"/>
      <c r="E25" s="98"/>
      <c r="F25" s="98"/>
      <c r="G25" s="98"/>
      <c r="H25" s="98" t="s">
        <v>113</v>
      </c>
      <c r="I25" s="98" t="s">
        <v>113</v>
      </c>
      <c r="J25" s="482"/>
      <c r="K25" s="482"/>
      <c r="L25" s="482"/>
    </row>
    <row r="26" spans="1:12" s="63" customFormat="1" ht="21.95" customHeight="1">
      <c r="A26" s="151">
        <v>21</v>
      </c>
      <c r="B26" s="625" t="s">
        <v>194</v>
      </c>
      <c r="C26" s="626"/>
      <c r="D26" s="98"/>
      <c r="E26" s="98"/>
      <c r="F26" s="98"/>
      <c r="G26" s="98"/>
      <c r="H26" s="98"/>
      <c r="I26" s="98"/>
      <c r="J26" s="482"/>
      <c r="K26" s="482"/>
      <c r="L26" s="482"/>
    </row>
    <row r="27" spans="1:12" s="63" customFormat="1" ht="21.95" customHeight="1">
      <c r="A27" s="151">
        <v>22</v>
      </c>
      <c r="B27" s="625" t="s">
        <v>195</v>
      </c>
      <c r="C27" s="626"/>
      <c r="D27" s="98"/>
      <c r="E27" s="98"/>
      <c r="F27" s="98"/>
      <c r="G27" s="98"/>
      <c r="H27" s="98"/>
      <c r="I27" s="98"/>
      <c r="J27" s="482"/>
      <c r="K27" s="482"/>
      <c r="L27" s="482"/>
    </row>
    <row r="28" spans="1:12" s="63" customFormat="1" ht="21.95" customHeight="1">
      <c r="A28" s="151">
        <v>23</v>
      </c>
      <c r="B28" s="625" t="s">
        <v>196</v>
      </c>
      <c r="C28" s="626"/>
      <c r="D28" s="98"/>
      <c r="E28" s="98"/>
      <c r="F28" s="98"/>
      <c r="G28" s="98"/>
      <c r="H28" s="98"/>
      <c r="I28" s="98"/>
      <c r="J28" s="482"/>
      <c r="K28" s="482"/>
      <c r="L28" s="482"/>
    </row>
    <row r="29" spans="1:12" s="63" customFormat="1" ht="21.95" customHeight="1">
      <c r="A29" s="151">
        <v>24</v>
      </c>
      <c r="B29" s="630" t="s">
        <v>916</v>
      </c>
      <c r="C29" s="630"/>
      <c r="D29" s="98"/>
      <c r="E29" s="98"/>
      <c r="F29" s="98"/>
      <c r="G29" s="98"/>
      <c r="H29" s="98"/>
      <c r="I29" s="98"/>
      <c r="J29" s="482"/>
      <c r="K29" s="482"/>
      <c r="L29" s="482"/>
    </row>
    <row r="30" spans="1:12" s="63" customFormat="1" ht="21.95" customHeight="1">
      <c r="A30" s="151">
        <v>25</v>
      </c>
      <c r="B30" s="479" t="s">
        <v>636</v>
      </c>
      <c r="C30" s="479"/>
      <c r="D30" s="98"/>
      <c r="E30" s="98"/>
      <c r="F30" s="98">
        <v>390</v>
      </c>
      <c r="G30" s="98"/>
      <c r="H30" s="98">
        <v>-3.11</v>
      </c>
      <c r="I30" s="98"/>
      <c r="J30" s="482"/>
      <c r="K30" s="482"/>
      <c r="L30" s="482"/>
    </row>
    <row r="31" spans="1:12" s="63" customFormat="1" ht="21.95" customHeight="1">
      <c r="A31" s="151">
        <v>26</v>
      </c>
      <c r="B31" s="630" t="s">
        <v>845</v>
      </c>
      <c r="C31" s="630"/>
      <c r="D31" s="248">
        <f>SUM(D6:D30)</f>
        <v>0</v>
      </c>
      <c r="E31" s="248">
        <f t="shared" ref="E31:I31" si="0">SUM(E6:E30)</f>
        <v>0</v>
      </c>
      <c r="F31" s="248">
        <f t="shared" si="0"/>
        <v>62590</v>
      </c>
      <c r="G31" s="248">
        <f t="shared" si="0"/>
        <v>0</v>
      </c>
      <c r="H31" s="248">
        <f t="shared" si="0"/>
        <v>-3.11</v>
      </c>
      <c r="I31" s="248">
        <f t="shared" si="0"/>
        <v>0</v>
      </c>
      <c r="J31" s="482"/>
      <c r="K31" s="482"/>
      <c r="L31" s="482"/>
    </row>
    <row r="32" spans="1:12" s="63" customFormat="1" ht="14.25" hidden="1" customHeight="1">
      <c r="D32" s="154"/>
      <c r="E32" s="154"/>
      <c r="F32" s="154"/>
      <c r="G32" s="154"/>
      <c r="H32" s="154"/>
      <c r="I32" s="154"/>
      <c r="J32" s="482"/>
      <c r="K32" s="482"/>
      <c r="L32" s="482"/>
    </row>
    <row r="33" spans="1:12" s="63" customFormat="1" ht="14.25" hidden="1" customHeight="1">
      <c r="D33" s="154"/>
      <c r="E33" s="154"/>
      <c r="F33" s="154"/>
      <c r="G33" s="154"/>
      <c r="H33" s="154"/>
      <c r="I33" s="154"/>
      <c r="J33" s="482"/>
      <c r="K33" s="482"/>
      <c r="L33" s="482"/>
    </row>
    <row r="34" spans="1:12" s="63" customFormat="1" ht="14.25" hidden="1" customHeight="1">
      <c r="D34" s="154"/>
      <c r="E34" s="154"/>
      <c r="F34" s="154"/>
      <c r="G34" s="154"/>
      <c r="H34" s="154"/>
      <c r="I34" s="154"/>
      <c r="J34" s="482"/>
      <c r="K34" s="482"/>
      <c r="L34" s="482"/>
    </row>
    <row r="35" spans="1:12" s="63" customFormat="1" ht="14.25" hidden="1" customHeight="1">
      <c r="D35" s="154"/>
      <c r="E35" s="154"/>
      <c r="F35" s="154"/>
      <c r="G35" s="154"/>
      <c r="H35" s="154"/>
      <c r="I35" s="154"/>
      <c r="J35" s="482"/>
      <c r="K35" s="482"/>
      <c r="L35" s="482"/>
    </row>
    <row r="36" spans="1:12" s="63" customFormat="1" ht="14.25" hidden="1" customHeight="1">
      <c r="D36" s="154"/>
      <c r="E36" s="154"/>
      <c r="F36" s="154"/>
      <c r="G36" s="154"/>
      <c r="H36" s="154"/>
      <c r="I36" s="154"/>
      <c r="J36" s="482"/>
      <c r="K36" s="482"/>
      <c r="L36" s="482"/>
    </row>
    <row r="37" spans="1:12" s="63" customFormat="1" ht="14.25" hidden="1" customHeight="1">
      <c r="D37" s="154"/>
      <c r="E37" s="154"/>
      <c r="F37" s="154"/>
      <c r="G37" s="154"/>
      <c r="H37" s="154"/>
      <c r="I37" s="154"/>
      <c r="J37" s="482"/>
      <c r="K37" s="482"/>
      <c r="L37" s="482"/>
    </row>
    <row r="38" spans="1:12" s="63" customFormat="1" ht="14.25" hidden="1" customHeight="1">
      <c r="D38" s="154"/>
      <c r="E38" s="154"/>
      <c r="F38" s="154"/>
      <c r="G38" s="154"/>
      <c r="H38" s="154"/>
      <c r="I38" s="154"/>
      <c r="J38" s="482"/>
      <c r="K38" s="482"/>
      <c r="L38" s="482"/>
    </row>
    <row r="39" spans="1:12" s="63" customFormat="1" ht="14.25" hidden="1" customHeight="1">
      <c r="D39" s="154"/>
      <c r="E39" s="154"/>
      <c r="F39" s="154"/>
      <c r="G39" s="154"/>
      <c r="H39" s="154"/>
      <c r="I39" s="154"/>
      <c r="J39" s="482"/>
      <c r="K39" s="482"/>
      <c r="L39" s="482"/>
    </row>
    <row r="40" spans="1:12" s="63" customFormat="1" ht="14.25" hidden="1" customHeight="1">
      <c r="D40" s="154"/>
      <c r="E40" s="154"/>
      <c r="F40" s="154"/>
      <c r="G40" s="154"/>
      <c r="H40" s="154"/>
      <c r="I40" s="154"/>
      <c r="J40" s="482"/>
      <c r="K40" s="482"/>
      <c r="L40" s="482"/>
    </row>
    <row r="41" spans="1:12" ht="14.25" hidden="1" customHeight="1">
      <c r="A41" s="149"/>
      <c r="B41" s="149"/>
    </row>
    <row r="42" spans="1:12" ht="14.25" hidden="1" customHeight="1">
      <c r="A42" s="149"/>
      <c r="B42" s="149"/>
    </row>
    <row r="43" spans="1:12" ht="14.25" hidden="1" customHeight="1">
      <c r="A43" s="149"/>
      <c r="B43" s="149"/>
    </row>
    <row r="44" spans="1:12" ht="14.25" hidden="1" customHeight="1">
      <c r="A44" s="149"/>
      <c r="B44" s="149"/>
    </row>
    <row r="45" spans="1:12" ht="14.25" hidden="1" customHeight="1">
      <c r="A45" s="149"/>
      <c r="B45" s="149"/>
    </row>
    <row r="46" spans="1:12" ht="14.25" hidden="1" customHeight="1">
      <c r="A46" s="149"/>
      <c r="B46" s="149"/>
    </row>
    <row r="47" spans="1:12" hidden="1">
      <c r="A47" s="155"/>
      <c r="B47" s="155"/>
      <c r="C47" s="156"/>
      <c r="D47" s="157"/>
      <c r="E47" s="157"/>
      <c r="F47" s="157"/>
      <c r="G47" s="157"/>
      <c r="H47" s="157"/>
      <c r="I47" s="157"/>
    </row>
  </sheetData>
  <mergeCells count="34">
    <mergeCell ref="B27:C27"/>
    <mergeCell ref="B28:C28"/>
    <mergeCell ref="B29:C29"/>
    <mergeCell ref="B31:C31"/>
    <mergeCell ref="I3:I4"/>
    <mergeCell ref="B3:C5"/>
    <mergeCell ref="H3:H4"/>
    <mergeCell ref="B22:C22"/>
    <mergeCell ref="B23:C23"/>
    <mergeCell ref="B24:C24"/>
    <mergeCell ref="B25:C25"/>
    <mergeCell ref="B26:C26"/>
    <mergeCell ref="B17:C17"/>
    <mergeCell ref="B18:C18"/>
    <mergeCell ref="B19:C19"/>
    <mergeCell ref="B20:C20"/>
    <mergeCell ref="B10:C10"/>
    <mergeCell ref="B11:C11"/>
    <mergeCell ref="B21:C21"/>
    <mergeCell ref="B12:C12"/>
    <mergeCell ref="B13:C13"/>
    <mergeCell ref="B14:C14"/>
    <mergeCell ref="B15:C15"/>
    <mergeCell ref="B16:C16"/>
    <mergeCell ref="A1:I1"/>
    <mergeCell ref="A2:I2"/>
    <mergeCell ref="B7:C7"/>
    <mergeCell ref="B8:C8"/>
    <mergeCell ref="B9:C9"/>
    <mergeCell ref="A3:A5"/>
    <mergeCell ref="D3:D4"/>
    <mergeCell ref="E3:E4"/>
    <mergeCell ref="F3:F4"/>
    <mergeCell ref="G3:G4"/>
  </mergeCells>
  <phoneticPr fontId="7" type="noConversion"/>
  <hyperlinks>
    <hyperlink ref="A2:I2" location="销售费用!A1" display="期间费用明细表"/>
    <hyperlink ref="A1:I1" location="数据库!A45" display="A104000"/>
  </hyperlinks>
  <printOptions horizontalCentered="1"/>
  <pageMargins left="0.61" right="0.19685039370078741" top="0.55000000000000004" bottom="0.38" header="0.47" footer="0.31496062992125984"/>
  <pageSetup paperSize="9" scale="72" orientation="landscape" r:id="rId1"/>
  <headerFooter scaleWithDoc="0" alignWithMargins="0"/>
  <drawing r:id="rId2"/>
</worksheet>
</file>

<file path=xl/worksheets/sheet11.xml><?xml version="1.0" encoding="utf-8"?>
<worksheet xmlns="http://schemas.openxmlformats.org/spreadsheetml/2006/main" xmlns:r="http://schemas.openxmlformats.org/officeDocument/2006/relationships">
  <sheetPr codeName="Sheet48" enableFormatConditionsCalculation="0">
    <tabColor rgb="FF00B050"/>
    <pageSetUpPr fitToPage="1"/>
  </sheetPr>
  <dimension ref="A1:N114"/>
  <sheetViews>
    <sheetView workbookViewId="0">
      <selection sqref="A1:G49"/>
    </sheetView>
  </sheetViews>
  <sheetFormatPr defaultColWidth="0" defaultRowHeight="14.1" customHeight="1" zeroHeight="1"/>
  <cols>
    <col min="1" max="1" width="3.25" style="144" customWidth="1"/>
    <col min="2" max="2" width="7.625" style="145" customWidth="1"/>
    <col min="3" max="3" width="31.875" style="145" customWidth="1"/>
    <col min="4" max="6" width="12.625" style="144" customWidth="1"/>
    <col min="7" max="7" width="12.625" style="146" customWidth="1"/>
    <col min="8" max="8" width="9" style="486" customWidth="1"/>
    <col min="9" max="9" width="8" style="486" bestFit="1" customWidth="1"/>
    <col min="10" max="10" width="9.625" style="486" bestFit="1" customWidth="1"/>
    <col min="11" max="11" width="8" style="486" bestFit="1" customWidth="1"/>
    <col min="12" max="14" width="8" style="486" hidden="1" customWidth="1"/>
    <col min="15" max="16384" width="9" style="486" hidden="1"/>
  </cols>
  <sheetData>
    <row r="1" spans="1:14" ht="20.100000000000001" customHeight="1">
      <c r="A1" s="637" t="s">
        <v>124</v>
      </c>
      <c r="B1" s="637"/>
      <c r="C1" s="637"/>
      <c r="D1" s="637"/>
      <c r="E1" s="637"/>
      <c r="F1" s="637"/>
      <c r="G1" s="637"/>
      <c r="I1" s="487"/>
      <c r="J1" s="487"/>
      <c r="K1" s="487"/>
      <c r="L1" s="487"/>
      <c r="M1" s="487"/>
      <c r="N1" s="487"/>
    </row>
    <row r="2" spans="1:14" ht="39.75" customHeight="1">
      <c r="A2" s="638" t="s">
        <v>266</v>
      </c>
      <c r="B2" s="638"/>
      <c r="C2" s="638"/>
      <c r="D2" s="638"/>
      <c r="E2" s="638"/>
      <c r="F2" s="638"/>
      <c r="G2" s="638"/>
      <c r="I2" s="488"/>
      <c r="J2" s="488"/>
      <c r="K2" s="488"/>
      <c r="L2" s="488"/>
      <c r="M2" s="488"/>
      <c r="N2" s="488"/>
    </row>
    <row r="3" spans="1:14" s="489" customFormat="1" ht="14.25" customHeight="1">
      <c r="A3" s="647" t="s">
        <v>0</v>
      </c>
      <c r="B3" s="648" t="s">
        <v>1</v>
      </c>
      <c r="C3" s="649"/>
      <c r="D3" s="205" t="s">
        <v>125</v>
      </c>
      <c r="E3" s="205" t="s">
        <v>127</v>
      </c>
      <c r="F3" s="205" t="s">
        <v>115</v>
      </c>
      <c r="G3" s="205" t="s">
        <v>116</v>
      </c>
    </row>
    <row r="4" spans="1:14" s="489" customFormat="1" ht="14.25" customHeight="1">
      <c r="A4" s="647"/>
      <c r="B4" s="650"/>
      <c r="C4" s="651"/>
      <c r="D4" s="206">
        <v>1</v>
      </c>
      <c r="E4" s="206">
        <v>2</v>
      </c>
      <c r="F4" s="206">
        <v>3</v>
      </c>
      <c r="G4" s="206">
        <v>4</v>
      </c>
    </row>
    <row r="5" spans="1:14" s="489" customFormat="1" ht="14.25" customHeight="1">
      <c r="A5" s="205">
        <v>1</v>
      </c>
      <c r="B5" s="639" t="s">
        <v>637</v>
      </c>
      <c r="C5" s="640"/>
      <c r="D5" s="187" t="s">
        <v>113</v>
      </c>
      <c r="E5" s="187" t="s">
        <v>113</v>
      </c>
      <c r="F5" s="188">
        <f>F6+F7+F8+F10+F11+F12+F14+F15</f>
        <v>0</v>
      </c>
      <c r="G5" s="189">
        <f>G15+G14+G12+G11+G8+G7</f>
        <v>0</v>
      </c>
    </row>
    <row r="6" spans="1:14" s="489" customFormat="1" ht="14.25" customHeight="1">
      <c r="A6" s="205">
        <v>2</v>
      </c>
      <c r="B6" s="639" t="s">
        <v>267</v>
      </c>
      <c r="C6" s="640"/>
      <c r="D6" s="187" t="s">
        <v>113</v>
      </c>
      <c r="E6" s="187">
        <f>A105010视同销售!E6</f>
        <v>0</v>
      </c>
      <c r="F6" s="188">
        <f>A105010视同销售!E6</f>
        <v>0</v>
      </c>
      <c r="G6" s="189" t="s">
        <v>113</v>
      </c>
    </row>
    <row r="7" spans="1:14" s="489" customFormat="1" ht="14.25" customHeight="1">
      <c r="A7" s="210">
        <v>3</v>
      </c>
      <c r="B7" s="639" t="s">
        <v>638</v>
      </c>
      <c r="C7" s="640"/>
      <c r="D7" s="187">
        <f>A105020未按权责发生制!D20</f>
        <v>0</v>
      </c>
      <c r="E7" s="187">
        <f>A105020未按权责发生制!F20</f>
        <v>0</v>
      </c>
      <c r="F7" s="188">
        <f>IF(E7&gt;=D7,E7-D7,0)</f>
        <v>0</v>
      </c>
      <c r="G7" s="190">
        <f>IF(E7&lt;D7,ABS(E7-D7),0)</f>
        <v>0</v>
      </c>
    </row>
    <row r="8" spans="1:14" s="489" customFormat="1" ht="14.25" customHeight="1">
      <c r="A8" s="210">
        <v>4</v>
      </c>
      <c r="B8" s="639" t="s">
        <v>268</v>
      </c>
      <c r="C8" s="640"/>
      <c r="D8" s="187">
        <f>A105030投资收益!D18+A105030投资收益!K18</f>
        <v>0</v>
      </c>
      <c r="E8" s="187">
        <f>A105030投资收益!E18+A105030投资收益!L18</f>
        <v>0</v>
      </c>
      <c r="F8" s="188">
        <f>IF(E8&gt;=D8,E8-D8,0)</f>
        <v>0</v>
      </c>
      <c r="G8" s="190">
        <f>IF(E8&lt;D8,ABS(E8-D8),0)</f>
        <v>0</v>
      </c>
    </row>
    <row r="9" spans="1:14" s="489" customFormat="1" ht="23.25" customHeight="1">
      <c r="A9" s="210">
        <v>5</v>
      </c>
      <c r="B9" s="641" t="s">
        <v>269</v>
      </c>
      <c r="C9" s="642"/>
      <c r="D9" s="187" t="s">
        <v>113</v>
      </c>
      <c r="E9" s="187" t="s">
        <v>113</v>
      </c>
      <c r="F9" s="191" t="s">
        <v>113</v>
      </c>
      <c r="G9" s="189"/>
    </row>
    <row r="10" spans="1:14" s="489" customFormat="1" ht="14.25" customHeight="1">
      <c r="A10" s="210">
        <v>6</v>
      </c>
      <c r="B10" s="639" t="s">
        <v>270</v>
      </c>
      <c r="C10" s="640"/>
      <c r="D10" s="187" t="s">
        <v>113</v>
      </c>
      <c r="E10" s="187" t="s">
        <v>113</v>
      </c>
      <c r="F10" s="191"/>
      <c r="G10" s="189" t="s">
        <v>113</v>
      </c>
    </row>
    <row r="11" spans="1:14" s="489" customFormat="1" ht="14.25" customHeight="1">
      <c r="A11" s="210">
        <v>7</v>
      </c>
      <c r="B11" s="639" t="s">
        <v>271</v>
      </c>
      <c r="C11" s="640"/>
      <c r="D11" s="187"/>
      <c r="E11" s="187" t="s">
        <v>113</v>
      </c>
      <c r="F11" s="188">
        <f>IF(D11&lt;0,ABS(D11),0)</f>
        <v>0</v>
      </c>
      <c r="G11" s="190">
        <f>IF(D11&gt;=0,D11,0)</f>
        <v>0</v>
      </c>
    </row>
    <row r="12" spans="1:14" s="489" customFormat="1" ht="14.25" customHeight="1">
      <c r="A12" s="210">
        <v>8</v>
      </c>
      <c r="B12" s="639" t="s">
        <v>272</v>
      </c>
      <c r="C12" s="640"/>
      <c r="D12" s="187" t="s">
        <v>113</v>
      </c>
      <c r="E12" s="187" t="s">
        <v>113</v>
      </c>
      <c r="F12" s="188">
        <f>F13</f>
        <v>0</v>
      </c>
      <c r="G12" s="190">
        <f>G13</f>
        <v>0</v>
      </c>
    </row>
    <row r="13" spans="1:14" s="489" customFormat="1" ht="14.25" customHeight="1">
      <c r="A13" s="210">
        <v>9</v>
      </c>
      <c r="B13" s="639" t="s">
        <v>273</v>
      </c>
      <c r="C13" s="640"/>
      <c r="D13" s="187" t="s">
        <v>113</v>
      </c>
      <c r="E13" s="187" t="s">
        <v>113</v>
      </c>
      <c r="F13" s="191"/>
      <c r="G13" s="189"/>
    </row>
    <row r="14" spans="1:14" s="489" customFormat="1" ht="14.25" customHeight="1">
      <c r="A14" s="210">
        <v>10</v>
      </c>
      <c r="B14" s="639" t="s">
        <v>274</v>
      </c>
      <c r="C14" s="640"/>
      <c r="D14" s="187"/>
      <c r="E14" s="187"/>
      <c r="F14" s="188">
        <f>IF(D14-E14&gt;=0,D14-E14,0)</f>
        <v>0</v>
      </c>
      <c r="G14" s="190">
        <f>IF(D14-E14&lt;0,ABS(D14-E14),0)</f>
        <v>0</v>
      </c>
    </row>
    <row r="15" spans="1:14" s="489" customFormat="1" ht="14.25" customHeight="1">
      <c r="A15" s="210">
        <v>11</v>
      </c>
      <c r="B15" s="639" t="s">
        <v>275</v>
      </c>
      <c r="C15" s="640"/>
      <c r="D15" s="207"/>
      <c r="E15" s="191"/>
      <c r="F15" s="191"/>
      <c r="G15" s="189">
        <f>D15-E15</f>
        <v>0</v>
      </c>
    </row>
    <row r="16" spans="1:14" s="489" customFormat="1" ht="14.25" customHeight="1">
      <c r="A16" s="210">
        <v>12</v>
      </c>
      <c r="B16" s="641" t="s">
        <v>639</v>
      </c>
      <c r="C16" s="642"/>
      <c r="D16" s="187" t="s">
        <v>113</v>
      </c>
      <c r="E16" s="187" t="s">
        <v>113</v>
      </c>
      <c r="F16" s="188">
        <f>SUM(F18:F28)+SUM(F30:F34)</f>
        <v>0</v>
      </c>
      <c r="G16" s="190">
        <f>G17+G18+G20+G22+G26+G30+G34</f>
        <v>0</v>
      </c>
    </row>
    <row r="17" spans="1:7" s="489" customFormat="1" ht="14.25" customHeight="1">
      <c r="A17" s="210">
        <v>13</v>
      </c>
      <c r="B17" s="639" t="s">
        <v>276</v>
      </c>
      <c r="C17" s="640"/>
      <c r="D17" s="187" t="s">
        <v>113</v>
      </c>
      <c r="E17" s="187">
        <f>A105010视同销售!D16</f>
        <v>0</v>
      </c>
      <c r="F17" s="191" t="s">
        <v>113</v>
      </c>
      <c r="G17" s="190">
        <f>E17</f>
        <v>0</v>
      </c>
    </row>
    <row r="18" spans="1:7" s="489" customFormat="1" ht="14.25" customHeight="1">
      <c r="A18" s="210">
        <v>14</v>
      </c>
      <c r="B18" s="639" t="s">
        <v>277</v>
      </c>
      <c r="C18" s="640"/>
      <c r="D18" s="187">
        <f>A105050职工薪酬!D17</f>
        <v>62000</v>
      </c>
      <c r="E18" s="187">
        <f>A105050职工薪酬!H17</f>
        <v>62000</v>
      </c>
      <c r="F18" s="188">
        <f>IF(D18-E18&gt;=0,D18-E18,0)</f>
        <v>0</v>
      </c>
      <c r="G18" s="190">
        <f>IF(D18-E18&lt;0,ABS(D18-E18),0)</f>
        <v>0</v>
      </c>
    </row>
    <row r="19" spans="1:7" s="489" customFormat="1" ht="14.25" customHeight="1">
      <c r="A19" s="210">
        <v>15</v>
      </c>
      <c r="B19" s="643" t="s">
        <v>278</v>
      </c>
      <c r="C19" s="644"/>
      <c r="D19" s="187"/>
      <c r="E19" s="187"/>
      <c r="F19" s="188">
        <f>IF(D19&gt;=E19,D19-E19,0)</f>
        <v>0</v>
      </c>
      <c r="G19" s="189" t="s">
        <v>113</v>
      </c>
    </row>
    <row r="20" spans="1:7" s="489" customFormat="1" ht="14.25" customHeight="1">
      <c r="A20" s="210">
        <v>16</v>
      </c>
      <c r="B20" s="639" t="s">
        <v>279</v>
      </c>
      <c r="C20" s="640"/>
      <c r="D20" s="187" t="s">
        <v>113</v>
      </c>
      <c r="E20" s="187" t="s">
        <v>113</v>
      </c>
      <c r="F20" s="188">
        <f>IF(A105060广告业务宣传!D16&lt;=0,0,A105060广告业务宣传!D16)</f>
        <v>0</v>
      </c>
      <c r="G20" s="189"/>
    </row>
    <row r="21" spans="1:7" s="489" customFormat="1" ht="14.25" customHeight="1">
      <c r="A21" s="210">
        <v>17</v>
      </c>
      <c r="B21" s="639" t="s">
        <v>280</v>
      </c>
      <c r="C21" s="640"/>
      <c r="D21" s="187">
        <f>A105070捐赠支出!D12</f>
        <v>0</v>
      </c>
      <c r="E21" s="187">
        <f>A105070捐赠支出!G12</f>
        <v>0</v>
      </c>
      <c r="F21" s="188">
        <f>D21-E21</f>
        <v>0</v>
      </c>
      <c r="G21" s="189" t="s">
        <v>113</v>
      </c>
    </row>
    <row r="22" spans="1:7" s="489" customFormat="1" ht="14.25" customHeight="1">
      <c r="A22" s="210">
        <v>18</v>
      </c>
      <c r="B22" s="639" t="s">
        <v>281</v>
      </c>
      <c r="C22" s="640"/>
      <c r="D22" s="187"/>
      <c r="E22" s="187"/>
      <c r="F22" s="188">
        <f>IF(D22-E22&gt;=0,D22-E22,0)</f>
        <v>0</v>
      </c>
      <c r="G22" s="190">
        <f>IF(D22-E22&lt;0,ABS(D22-E22),0)</f>
        <v>0</v>
      </c>
    </row>
    <row r="23" spans="1:7" s="489" customFormat="1" ht="14.25" customHeight="1">
      <c r="A23" s="210">
        <v>19</v>
      </c>
      <c r="B23" s="639" t="s">
        <v>282</v>
      </c>
      <c r="C23" s="640"/>
      <c r="D23" s="187"/>
      <c r="E23" s="187" t="s">
        <v>113</v>
      </c>
      <c r="F23" s="188">
        <f>D23</f>
        <v>0</v>
      </c>
      <c r="G23" s="189" t="s">
        <v>113</v>
      </c>
    </row>
    <row r="24" spans="1:7" s="489" customFormat="1" ht="14.25" customHeight="1">
      <c r="A24" s="210">
        <v>20</v>
      </c>
      <c r="B24" s="639" t="s">
        <v>283</v>
      </c>
      <c r="C24" s="640"/>
      <c r="D24" s="187"/>
      <c r="E24" s="187" t="s">
        <v>113</v>
      </c>
      <c r="F24" s="188">
        <f>D24</f>
        <v>0</v>
      </c>
      <c r="G24" s="189" t="s">
        <v>113</v>
      </c>
    </row>
    <row r="25" spans="1:7" s="489" customFormat="1" ht="14.25" customHeight="1">
      <c r="A25" s="210">
        <v>21</v>
      </c>
      <c r="B25" s="639" t="s">
        <v>284</v>
      </c>
      <c r="C25" s="640"/>
      <c r="D25" s="187"/>
      <c r="E25" s="187" t="s">
        <v>113</v>
      </c>
      <c r="F25" s="188">
        <f>D25</f>
        <v>0</v>
      </c>
      <c r="G25" s="189" t="s">
        <v>113</v>
      </c>
    </row>
    <row r="26" spans="1:7" s="489" customFormat="1" ht="14.25" customHeight="1">
      <c r="A26" s="210">
        <v>22</v>
      </c>
      <c r="B26" s="639" t="s">
        <v>285</v>
      </c>
      <c r="C26" s="640"/>
      <c r="D26" s="187"/>
      <c r="E26" s="187"/>
      <c r="F26" s="188">
        <f>IF(D26-E26&gt;=0,D26-E26,0)</f>
        <v>0</v>
      </c>
      <c r="G26" s="190">
        <f>IF(D26-E26&lt;0,ABS(D26-E26),0)</f>
        <v>0</v>
      </c>
    </row>
    <row r="27" spans="1:7" s="489" customFormat="1" ht="14.25" customHeight="1">
      <c r="A27" s="210">
        <v>23</v>
      </c>
      <c r="B27" s="639" t="s">
        <v>286</v>
      </c>
      <c r="C27" s="640"/>
      <c r="D27" s="187">
        <f>A1040期间费用!D11+A1040期间费用!F11+A1040期间费用!H11</f>
        <v>0</v>
      </c>
      <c r="E27" s="187">
        <f>D27</f>
        <v>0</v>
      </c>
      <c r="F27" s="188">
        <f>D27-E27</f>
        <v>0</v>
      </c>
      <c r="G27" s="189" t="s">
        <v>113</v>
      </c>
    </row>
    <row r="28" spans="1:7" s="489" customFormat="1" ht="14.25" customHeight="1">
      <c r="A28" s="210">
        <v>24</v>
      </c>
      <c r="B28" s="639" t="s">
        <v>287</v>
      </c>
      <c r="C28" s="640"/>
      <c r="D28" s="187" t="s">
        <v>113</v>
      </c>
      <c r="E28" s="187" t="s">
        <v>113</v>
      </c>
      <c r="F28" s="188">
        <f>F29</f>
        <v>0</v>
      </c>
      <c r="G28" s="189" t="s">
        <v>113</v>
      </c>
    </row>
    <row r="29" spans="1:7" s="489" customFormat="1" ht="22.5" customHeight="1">
      <c r="A29" s="210">
        <v>25</v>
      </c>
      <c r="B29" s="645" t="s">
        <v>288</v>
      </c>
      <c r="C29" s="646"/>
      <c r="D29" s="187" t="s">
        <v>113</v>
      </c>
      <c r="E29" s="187" t="s">
        <v>113</v>
      </c>
      <c r="F29" s="187">
        <f>A105040专项用途!M13</f>
        <v>0</v>
      </c>
      <c r="G29" s="189" t="s">
        <v>113</v>
      </c>
    </row>
    <row r="30" spans="1:7" s="489" customFormat="1" ht="14.25" customHeight="1">
      <c r="A30" s="210">
        <v>26</v>
      </c>
      <c r="B30" s="639" t="s">
        <v>289</v>
      </c>
      <c r="C30" s="640"/>
      <c r="D30" s="192"/>
      <c r="E30" s="192"/>
      <c r="F30" s="193">
        <f>IF(D30-E30&gt;=0,D30-E30,0)</f>
        <v>0</v>
      </c>
      <c r="G30" s="194">
        <f t="shared" ref="G30:G34" si="0">IF(D30-E30&lt;0,ABS(D30-E30),0)</f>
        <v>0</v>
      </c>
    </row>
    <row r="31" spans="1:7" s="489" customFormat="1" ht="14.25" customHeight="1">
      <c r="A31" s="210">
        <v>27</v>
      </c>
      <c r="B31" s="639" t="s">
        <v>290</v>
      </c>
      <c r="C31" s="640"/>
      <c r="D31" s="187"/>
      <c r="E31" s="187" t="s">
        <v>113</v>
      </c>
      <c r="F31" s="188">
        <f>D31</f>
        <v>0</v>
      </c>
      <c r="G31" s="189" t="s">
        <v>113</v>
      </c>
    </row>
    <row r="32" spans="1:7" s="489" customFormat="1" ht="14.25" customHeight="1">
      <c r="A32" s="210">
        <v>28</v>
      </c>
      <c r="B32" s="639" t="s">
        <v>291</v>
      </c>
      <c r="C32" s="640"/>
      <c r="D32" s="187" t="s">
        <v>113</v>
      </c>
      <c r="E32" s="187" t="s">
        <v>113</v>
      </c>
      <c r="F32" s="188">
        <f>A108010境外所得调整!R15+A108010境外所得调整!S15</f>
        <v>0</v>
      </c>
      <c r="G32" s="189" t="s">
        <v>113</v>
      </c>
    </row>
    <row r="33" spans="1:7" s="489" customFormat="1" ht="14.25" customHeight="1">
      <c r="A33" s="210">
        <v>29</v>
      </c>
      <c r="B33" s="639" t="s">
        <v>640</v>
      </c>
      <c r="C33" s="640"/>
      <c r="D33" s="187"/>
      <c r="E33" s="187"/>
      <c r="F33" s="188"/>
      <c r="G33" s="189"/>
    </row>
    <row r="34" spans="1:7" s="489" customFormat="1" ht="14.25" customHeight="1">
      <c r="A34" s="210">
        <v>30</v>
      </c>
      <c r="B34" s="639" t="s">
        <v>641</v>
      </c>
      <c r="C34" s="640"/>
      <c r="D34" s="191"/>
      <c r="E34" s="191"/>
      <c r="F34" s="188">
        <f>IF(D34-E34&gt;=0,D34-E34,0)</f>
        <v>0</v>
      </c>
      <c r="G34" s="190">
        <f t="shared" si="0"/>
        <v>0</v>
      </c>
    </row>
    <row r="35" spans="1:7" s="489" customFormat="1" ht="14.25" customHeight="1">
      <c r="A35" s="210">
        <v>31</v>
      </c>
      <c r="B35" s="639" t="s">
        <v>292</v>
      </c>
      <c r="C35" s="640"/>
      <c r="D35" s="187" t="s">
        <v>113</v>
      </c>
      <c r="E35" s="187" t="s">
        <v>113</v>
      </c>
      <c r="F35" s="188">
        <f>SUM(F36:F39)</f>
        <v>0</v>
      </c>
      <c r="G35" s="190">
        <f>SUM(G36:G39)</f>
        <v>0</v>
      </c>
    </row>
    <row r="36" spans="1:7" s="489" customFormat="1" ht="14.25" customHeight="1">
      <c r="A36" s="210">
        <v>32</v>
      </c>
      <c r="B36" s="639" t="s">
        <v>293</v>
      </c>
      <c r="C36" s="640"/>
      <c r="D36" s="187">
        <f>A105080折旧摊销!F41</f>
        <v>0</v>
      </c>
      <c r="E36" s="187">
        <f>A105080折旧摊销!I41</f>
        <v>0</v>
      </c>
      <c r="F36" s="188">
        <f>IF(D36-E36&gt;=0,D36-E36,0)</f>
        <v>0</v>
      </c>
      <c r="G36" s="190">
        <f>IF(D36-E36&lt;0,ABS(D36-E36),0)</f>
        <v>0</v>
      </c>
    </row>
    <row r="37" spans="1:7" s="489" customFormat="1" ht="14.25" customHeight="1">
      <c r="A37" s="210">
        <v>33</v>
      </c>
      <c r="B37" s="639" t="s">
        <v>294</v>
      </c>
      <c r="C37" s="640"/>
      <c r="D37" s="187"/>
      <c r="E37" s="187" t="s">
        <v>113</v>
      </c>
      <c r="F37" s="188">
        <f>IF(D37&gt;=0,D37,0)</f>
        <v>0</v>
      </c>
      <c r="G37" s="190">
        <f>IF(D37&lt;0,ABS(D37),0)</f>
        <v>0</v>
      </c>
    </row>
    <row r="38" spans="1:7" s="489" customFormat="1" ht="14.25" customHeight="1">
      <c r="A38" s="210">
        <v>34</v>
      </c>
      <c r="B38" s="639" t="s">
        <v>295</v>
      </c>
      <c r="C38" s="640"/>
      <c r="D38" s="187"/>
      <c r="E38" s="187"/>
      <c r="F38" s="188">
        <f t="shared" ref="F38:F43" si="1">IF(D38-E38&gt;=0,D38-E38,0)</f>
        <v>0</v>
      </c>
      <c r="G38" s="190">
        <f t="shared" ref="G38:G43" si="2">IF(D38-E38&lt;0,ABS(D38-E38),0)</f>
        <v>0</v>
      </c>
    </row>
    <row r="39" spans="1:7" s="489" customFormat="1" ht="14.25" customHeight="1">
      <c r="A39" s="210">
        <v>35</v>
      </c>
      <c r="B39" s="639" t="s">
        <v>296</v>
      </c>
      <c r="C39" s="640"/>
      <c r="D39" s="195"/>
      <c r="E39" s="196"/>
      <c r="F39" s="188">
        <f t="shared" si="1"/>
        <v>0</v>
      </c>
      <c r="G39" s="190">
        <f t="shared" si="2"/>
        <v>0</v>
      </c>
    </row>
    <row r="40" spans="1:7" s="489" customFormat="1" ht="14.25" customHeight="1">
      <c r="A40" s="210">
        <v>36</v>
      </c>
      <c r="B40" s="645" t="s">
        <v>642</v>
      </c>
      <c r="C40" s="646"/>
      <c r="D40" s="187" t="s">
        <v>113</v>
      </c>
      <c r="E40" s="187" t="s">
        <v>113</v>
      </c>
      <c r="F40" s="188">
        <f>SUM(F41:F46)</f>
        <v>0</v>
      </c>
      <c r="G40" s="190">
        <f>SUM(G41:G46)</f>
        <v>0</v>
      </c>
    </row>
    <row r="41" spans="1:7" s="489" customFormat="1" ht="14.25" customHeight="1">
      <c r="A41" s="210">
        <v>37</v>
      </c>
      <c r="B41" s="645" t="s">
        <v>645</v>
      </c>
      <c r="C41" s="646"/>
      <c r="D41" s="187"/>
      <c r="E41" s="187"/>
      <c r="F41" s="188">
        <f>IF(E41&gt;=D41,E41-D41,0)</f>
        <v>0</v>
      </c>
      <c r="G41" s="190">
        <f>IF(E41&lt;D41,ABS(E41-D41),0)</f>
        <v>0</v>
      </c>
    </row>
    <row r="42" spans="1:7" s="489" customFormat="1" ht="14.25" customHeight="1">
      <c r="A42" s="210">
        <v>38</v>
      </c>
      <c r="B42" s="645" t="s">
        <v>644</v>
      </c>
      <c r="C42" s="646"/>
      <c r="D42" s="187" t="s">
        <v>113</v>
      </c>
      <c r="E42" s="187" t="s">
        <v>113</v>
      </c>
      <c r="F42" s="188">
        <f>IF(A105110政策性搬迁!D27&lt;=0,0,A105110政策性搬迁!D27)</f>
        <v>0</v>
      </c>
      <c r="G42" s="188">
        <f>IF(A105110政策性搬迁!D27&gt;=0,0,A105110政策性搬迁!D27)</f>
        <v>0</v>
      </c>
    </row>
    <row r="43" spans="1:7" s="489" customFormat="1" ht="14.25" customHeight="1">
      <c r="A43" s="210">
        <v>39</v>
      </c>
      <c r="B43" s="645" t="s">
        <v>643</v>
      </c>
      <c r="C43" s="646"/>
      <c r="D43" s="187"/>
      <c r="E43" s="187"/>
      <c r="F43" s="188">
        <f t="shared" si="1"/>
        <v>0</v>
      </c>
      <c r="G43" s="190">
        <f t="shared" si="2"/>
        <v>0</v>
      </c>
    </row>
    <row r="44" spans="1:7" s="489" customFormat="1" ht="22.5" customHeight="1">
      <c r="A44" s="210">
        <v>40</v>
      </c>
      <c r="B44" s="645" t="s">
        <v>297</v>
      </c>
      <c r="C44" s="646"/>
      <c r="D44" s="187" t="s">
        <v>113</v>
      </c>
      <c r="E44" s="187">
        <f>A105010视同销售!D26</f>
        <v>0</v>
      </c>
      <c r="F44" s="188">
        <f>IF(A105000纳税调整!D26&gt;0,ABS(A105000纳税调整!D26),0)</f>
        <v>0</v>
      </c>
      <c r="G44" s="190">
        <f>IF(A105000纳税调整!E26&lt;0,ABS(A105000纳税调整!E26),0)</f>
        <v>0</v>
      </c>
    </row>
    <row r="45" spans="1:7" s="489" customFormat="1" ht="14.25" customHeight="1">
      <c r="A45" s="210">
        <v>41</v>
      </c>
      <c r="B45" s="349" t="s">
        <v>946</v>
      </c>
      <c r="C45" s="209"/>
      <c r="D45" s="187"/>
      <c r="E45" s="187"/>
      <c r="F45" s="188"/>
      <c r="G45" s="190"/>
    </row>
    <row r="46" spans="1:7" s="489" customFormat="1" ht="14.25" customHeight="1">
      <c r="A46" s="210">
        <v>42</v>
      </c>
      <c r="B46" s="208" t="s">
        <v>646</v>
      </c>
      <c r="C46" s="209"/>
      <c r="D46" s="187" t="s">
        <v>113</v>
      </c>
      <c r="E46" s="187" t="s">
        <v>113</v>
      </c>
      <c r="F46" s="191"/>
      <c r="G46" s="189"/>
    </row>
    <row r="47" spans="1:7" s="489" customFormat="1" ht="14.25" customHeight="1">
      <c r="A47" s="210">
        <v>43</v>
      </c>
      <c r="B47" s="639" t="s">
        <v>298</v>
      </c>
      <c r="C47" s="640"/>
      <c r="D47" s="187" t="s">
        <v>113</v>
      </c>
      <c r="E47" s="187" t="s">
        <v>113</v>
      </c>
      <c r="F47" s="191"/>
      <c r="G47" s="189"/>
    </row>
    <row r="48" spans="1:7" s="489" customFormat="1" ht="14.25" customHeight="1">
      <c r="A48" s="210">
        <v>44</v>
      </c>
      <c r="B48" s="639" t="s">
        <v>299</v>
      </c>
      <c r="C48" s="640"/>
      <c r="D48" s="187" t="s">
        <v>113</v>
      </c>
      <c r="E48" s="187" t="s">
        <v>113</v>
      </c>
      <c r="F48" s="191"/>
      <c r="G48" s="189"/>
    </row>
    <row r="49" spans="1:7" s="489" customFormat="1" ht="14.25" customHeight="1">
      <c r="A49" s="210">
        <v>45</v>
      </c>
      <c r="B49" s="639" t="s">
        <v>647</v>
      </c>
      <c r="C49" s="640"/>
      <c r="D49" s="187" t="s">
        <v>113</v>
      </c>
      <c r="E49" s="187" t="s">
        <v>113</v>
      </c>
      <c r="F49" s="188">
        <f>F5+F16+F35+F40+F47+F48</f>
        <v>0</v>
      </c>
      <c r="G49" s="190">
        <f>G5+G16+G35+G40+G47+G48</f>
        <v>0</v>
      </c>
    </row>
    <row r="50" spans="1:7" s="489" customFormat="1" ht="12.2" hidden="1" customHeight="1">
      <c r="A50" s="120"/>
      <c r="B50" s="122"/>
      <c r="C50" s="122"/>
      <c r="D50" s="120"/>
      <c r="E50" s="120"/>
      <c r="F50" s="120"/>
      <c r="G50" s="147"/>
    </row>
    <row r="51" spans="1:7" s="489" customFormat="1" ht="12.2" hidden="1" customHeight="1">
      <c r="A51" s="120"/>
      <c r="B51" s="122"/>
      <c r="C51" s="122"/>
      <c r="D51" s="120"/>
      <c r="E51" s="120"/>
      <c r="F51" s="120"/>
      <c r="G51" s="147"/>
    </row>
    <row r="52" spans="1:7" s="489" customFormat="1" ht="12.2" hidden="1" customHeight="1">
      <c r="A52" s="120"/>
      <c r="B52" s="122"/>
      <c r="C52" s="122"/>
      <c r="D52" s="120"/>
      <c r="E52" s="120"/>
      <c r="F52" s="120"/>
      <c r="G52" s="147"/>
    </row>
    <row r="53" spans="1:7" s="489" customFormat="1" ht="12.2" hidden="1" customHeight="1">
      <c r="A53" s="120"/>
      <c r="B53" s="122"/>
      <c r="C53" s="122"/>
      <c r="D53" s="120"/>
      <c r="E53" s="120"/>
      <c r="F53" s="120"/>
      <c r="G53" s="147"/>
    </row>
    <row r="54" spans="1:7" s="489" customFormat="1" ht="12.2" hidden="1" customHeight="1">
      <c r="A54" s="120"/>
      <c r="B54" s="122"/>
      <c r="C54" s="122"/>
      <c r="D54" s="120"/>
      <c r="E54" s="120"/>
      <c r="F54" s="120"/>
      <c r="G54" s="147"/>
    </row>
    <row r="55" spans="1:7" s="489" customFormat="1" ht="12.2" hidden="1" customHeight="1">
      <c r="A55" s="120"/>
      <c r="B55" s="122"/>
      <c r="C55" s="122"/>
      <c r="D55" s="120"/>
      <c r="E55" s="120"/>
      <c r="F55" s="120"/>
      <c r="G55" s="147"/>
    </row>
    <row r="56" spans="1:7" s="489" customFormat="1" ht="12.2" hidden="1" customHeight="1">
      <c r="A56" s="120"/>
      <c r="B56" s="122"/>
      <c r="C56" s="122"/>
      <c r="D56" s="120"/>
      <c r="E56" s="120"/>
      <c r="F56" s="120"/>
      <c r="G56" s="147"/>
    </row>
    <row r="57" spans="1:7" s="489" customFormat="1" ht="12.2" hidden="1" customHeight="1">
      <c r="A57" s="120"/>
      <c r="B57" s="122"/>
      <c r="C57" s="122"/>
      <c r="D57" s="120"/>
      <c r="E57" s="120"/>
      <c r="F57" s="120"/>
      <c r="G57" s="147"/>
    </row>
    <row r="58" spans="1:7" s="489" customFormat="1" ht="12.2" hidden="1" customHeight="1">
      <c r="A58" s="120"/>
      <c r="B58" s="122"/>
      <c r="C58" s="122"/>
      <c r="D58" s="120"/>
      <c r="E58" s="120"/>
      <c r="F58" s="120"/>
      <c r="G58" s="147"/>
    </row>
    <row r="59" spans="1:7" s="489" customFormat="1" ht="12.2" hidden="1" customHeight="1">
      <c r="A59" s="120"/>
      <c r="B59" s="122"/>
      <c r="C59" s="122"/>
      <c r="D59" s="120"/>
      <c r="E59" s="120"/>
      <c r="F59" s="120"/>
      <c r="G59" s="147"/>
    </row>
    <row r="60" spans="1:7" s="489" customFormat="1" ht="12.2" hidden="1" customHeight="1">
      <c r="A60" s="120"/>
      <c r="B60" s="122"/>
      <c r="C60" s="122"/>
      <c r="D60" s="120"/>
      <c r="E60" s="120"/>
      <c r="F60" s="120"/>
      <c r="G60" s="147"/>
    </row>
    <row r="61" spans="1:7" s="489" customFormat="1" ht="12.2" hidden="1" customHeight="1">
      <c r="A61" s="120"/>
      <c r="B61" s="122"/>
      <c r="C61" s="122"/>
      <c r="D61" s="120"/>
      <c r="E61" s="120"/>
      <c r="F61" s="120"/>
      <c r="G61" s="147"/>
    </row>
    <row r="62" spans="1:7" s="489" customFormat="1" ht="12.2" hidden="1" customHeight="1">
      <c r="A62" s="120"/>
      <c r="B62" s="122"/>
      <c r="C62" s="122"/>
      <c r="D62" s="120"/>
      <c r="E62" s="120"/>
      <c r="F62" s="120"/>
      <c r="G62" s="147"/>
    </row>
    <row r="63" spans="1:7" s="489" customFormat="1" ht="14.1" hidden="1" customHeight="1">
      <c r="A63" s="120"/>
      <c r="B63" s="122"/>
      <c r="C63" s="122"/>
      <c r="D63" s="120"/>
      <c r="E63" s="120"/>
      <c r="F63" s="120"/>
      <c r="G63" s="147"/>
    </row>
    <row r="64" spans="1:7" s="489" customFormat="1" ht="14.1" hidden="1" customHeight="1">
      <c r="A64" s="120"/>
      <c r="B64" s="122"/>
      <c r="C64" s="122"/>
      <c r="D64" s="120"/>
      <c r="E64" s="120"/>
      <c r="F64" s="120"/>
      <c r="G64" s="147"/>
    </row>
    <row r="65" spans="1:7" s="489" customFormat="1" ht="14.1" hidden="1" customHeight="1">
      <c r="A65" s="120"/>
      <c r="B65" s="122"/>
      <c r="C65" s="122"/>
      <c r="D65" s="120"/>
      <c r="E65" s="120"/>
      <c r="F65" s="120"/>
      <c r="G65" s="147"/>
    </row>
    <row r="66" spans="1:7" s="489" customFormat="1" ht="14.1" hidden="1" customHeight="1">
      <c r="A66" s="120"/>
      <c r="B66" s="122"/>
      <c r="C66" s="122"/>
      <c r="D66" s="120"/>
      <c r="E66" s="120"/>
      <c r="F66" s="120"/>
      <c r="G66" s="147"/>
    </row>
    <row r="67" spans="1:7" s="489" customFormat="1" ht="14.1" hidden="1" customHeight="1">
      <c r="A67" s="120"/>
      <c r="B67" s="122"/>
      <c r="C67" s="122"/>
      <c r="D67" s="120"/>
      <c r="E67" s="120"/>
      <c r="F67" s="120"/>
      <c r="G67" s="147"/>
    </row>
    <row r="68" spans="1:7" s="489" customFormat="1" ht="14.1" hidden="1" customHeight="1">
      <c r="A68" s="120"/>
      <c r="B68" s="122"/>
      <c r="C68" s="122"/>
      <c r="D68" s="120"/>
      <c r="E68" s="120"/>
      <c r="F68" s="120"/>
      <c r="G68" s="147"/>
    </row>
    <row r="69" spans="1:7" s="489" customFormat="1" ht="14.1" hidden="1" customHeight="1">
      <c r="A69" s="120"/>
      <c r="B69" s="122"/>
      <c r="C69" s="122"/>
      <c r="D69" s="120"/>
      <c r="E69" s="120"/>
      <c r="F69" s="120"/>
      <c r="G69" s="147"/>
    </row>
    <row r="70" spans="1:7" s="489" customFormat="1" ht="14.1" hidden="1" customHeight="1">
      <c r="A70" s="120"/>
      <c r="B70" s="122"/>
      <c r="C70" s="122"/>
      <c r="D70" s="120"/>
      <c r="E70" s="120"/>
      <c r="F70" s="120"/>
      <c r="G70" s="147"/>
    </row>
    <row r="71" spans="1:7" s="489" customFormat="1" ht="14.1" hidden="1" customHeight="1">
      <c r="A71" s="120"/>
      <c r="B71" s="122"/>
      <c r="C71" s="122"/>
      <c r="D71" s="120"/>
      <c r="E71" s="120"/>
      <c r="F71" s="120"/>
      <c r="G71" s="147"/>
    </row>
    <row r="72" spans="1:7" s="489" customFormat="1" ht="14.1" hidden="1" customHeight="1">
      <c r="A72" s="120"/>
      <c r="B72" s="122"/>
      <c r="C72" s="122"/>
      <c r="D72" s="120"/>
      <c r="E72" s="120"/>
      <c r="F72" s="120"/>
      <c r="G72" s="147"/>
    </row>
    <row r="73" spans="1:7" s="489" customFormat="1" ht="14.1" hidden="1" customHeight="1">
      <c r="A73" s="120"/>
      <c r="B73" s="122"/>
      <c r="C73" s="122"/>
      <c r="D73" s="120"/>
      <c r="E73" s="120"/>
      <c r="F73" s="120"/>
      <c r="G73" s="147"/>
    </row>
    <row r="74" spans="1:7" s="489" customFormat="1" ht="14.1" hidden="1" customHeight="1">
      <c r="A74" s="120"/>
      <c r="B74" s="122"/>
      <c r="C74" s="122"/>
      <c r="D74" s="120"/>
      <c r="E74" s="120"/>
      <c r="F74" s="120"/>
      <c r="G74" s="147"/>
    </row>
    <row r="75" spans="1:7" s="489" customFormat="1" ht="14.1" hidden="1" customHeight="1">
      <c r="A75" s="120"/>
      <c r="B75" s="122"/>
      <c r="C75" s="122"/>
      <c r="D75" s="120"/>
      <c r="E75" s="120"/>
      <c r="F75" s="120"/>
      <c r="G75" s="147"/>
    </row>
    <row r="76" spans="1:7" s="489" customFormat="1" ht="14.1" hidden="1" customHeight="1">
      <c r="A76" s="120"/>
      <c r="B76" s="122"/>
      <c r="C76" s="122"/>
      <c r="D76" s="120"/>
      <c r="E76" s="120"/>
      <c r="F76" s="120"/>
      <c r="G76" s="147"/>
    </row>
    <row r="77" spans="1:7" s="489" customFormat="1" ht="14.1" hidden="1" customHeight="1">
      <c r="A77" s="120"/>
      <c r="B77" s="122"/>
      <c r="C77" s="122"/>
      <c r="D77" s="120"/>
      <c r="E77" s="120"/>
      <c r="F77" s="120"/>
      <c r="G77" s="147"/>
    </row>
    <row r="78" spans="1:7" s="489" customFormat="1" ht="14.1" hidden="1" customHeight="1">
      <c r="A78" s="120"/>
      <c r="B78" s="122"/>
      <c r="C78" s="122"/>
      <c r="D78" s="120"/>
      <c r="E78" s="120"/>
      <c r="F78" s="120"/>
      <c r="G78" s="147"/>
    </row>
    <row r="79" spans="1:7" s="489" customFormat="1" ht="14.1" hidden="1" customHeight="1">
      <c r="A79" s="120"/>
      <c r="B79" s="122"/>
      <c r="C79" s="122"/>
      <c r="D79" s="120"/>
      <c r="E79" s="120"/>
      <c r="F79" s="120"/>
      <c r="G79" s="147"/>
    </row>
    <row r="80" spans="1:7" s="489" customFormat="1" ht="14.1" hidden="1" customHeight="1">
      <c r="A80" s="120"/>
      <c r="B80" s="122"/>
      <c r="C80" s="122"/>
      <c r="D80" s="120"/>
      <c r="E80" s="120"/>
      <c r="F80" s="120"/>
      <c r="G80" s="147"/>
    </row>
    <row r="81" spans="1:7" s="489" customFormat="1" ht="14.1" hidden="1" customHeight="1">
      <c r="A81" s="120"/>
      <c r="B81" s="122"/>
      <c r="C81" s="122"/>
      <c r="D81" s="120"/>
      <c r="E81" s="120"/>
      <c r="F81" s="120"/>
      <c r="G81" s="147"/>
    </row>
    <row r="82" spans="1:7" s="489" customFormat="1" ht="14.1" hidden="1" customHeight="1">
      <c r="A82" s="120"/>
      <c r="B82" s="122"/>
      <c r="C82" s="122"/>
      <c r="D82" s="120"/>
      <c r="E82" s="120"/>
      <c r="F82" s="120"/>
      <c r="G82" s="147"/>
    </row>
    <row r="83" spans="1:7" s="489" customFormat="1" ht="14.1" hidden="1" customHeight="1">
      <c r="A83" s="120"/>
      <c r="B83" s="122"/>
      <c r="C83" s="122"/>
      <c r="D83" s="120"/>
      <c r="E83" s="120"/>
      <c r="F83" s="120"/>
      <c r="G83" s="147"/>
    </row>
    <row r="84" spans="1:7" s="489" customFormat="1" ht="14.1" hidden="1" customHeight="1">
      <c r="A84" s="120"/>
      <c r="B84" s="122"/>
      <c r="C84" s="122"/>
      <c r="D84" s="120"/>
      <c r="E84" s="120"/>
      <c r="F84" s="120"/>
      <c r="G84" s="147"/>
    </row>
    <row r="85" spans="1:7" s="489" customFormat="1" ht="14.1" hidden="1" customHeight="1">
      <c r="A85" s="120"/>
      <c r="B85" s="122"/>
      <c r="C85" s="122"/>
      <c r="D85" s="120"/>
      <c r="E85" s="120"/>
      <c r="F85" s="120"/>
      <c r="G85" s="147"/>
    </row>
    <row r="86" spans="1:7" s="489" customFormat="1" ht="14.1" hidden="1" customHeight="1">
      <c r="A86" s="120"/>
      <c r="B86" s="122"/>
      <c r="C86" s="122"/>
      <c r="D86" s="120"/>
      <c r="E86" s="120"/>
      <c r="F86" s="120"/>
      <c r="G86" s="147"/>
    </row>
    <row r="87" spans="1:7" s="489" customFormat="1" ht="14.1" hidden="1" customHeight="1">
      <c r="A87" s="120"/>
      <c r="B87" s="122"/>
      <c r="C87" s="122"/>
      <c r="D87" s="120"/>
      <c r="E87" s="120"/>
      <c r="F87" s="120"/>
      <c r="G87" s="147"/>
    </row>
    <row r="88" spans="1:7" s="489" customFormat="1" ht="14.1" hidden="1" customHeight="1">
      <c r="A88" s="120"/>
      <c r="B88" s="122"/>
      <c r="C88" s="122"/>
      <c r="D88" s="120"/>
      <c r="E88" s="120"/>
      <c r="F88" s="120"/>
      <c r="G88" s="147"/>
    </row>
    <row r="89" spans="1:7" s="489" customFormat="1" ht="14.1" hidden="1" customHeight="1">
      <c r="A89" s="120"/>
      <c r="B89" s="122"/>
      <c r="C89" s="122"/>
      <c r="D89" s="120"/>
      <c r="E89" s="120"/>
      <c r="F89" s="120"/>
      <c r="G89" s="147"/>
    </row>
    <row r="90" spans="1:7" s="489" customFormat="1" ht="14.1" hidden="1" customHeight="1">
      <c r="A90" s="120"/>
      <c r="B90" s="122"/>
      <c r="C90" s="122"/>
      <c r="D90" s="120"/>
      <c r="E90" s="120"/>
      <c r="F90" s="120"/>
      <c r="G90" s="147"/>
    </row>
    <row r="91" spans="1:7" s="489" customFormat="1" ht="14.1" hidden="1" customHeight="1">
      <c r="A91" s="120"/>
      <c r="B91" s="122"/>
      <c r="C91" s="122"/>
      <c r="D91" s="120"/>
      <c r="E91" s="120"/>
      <c r="F91" s="120"/>
      <c r="G91" s="147"/>
    </row>
    <row r="92" spans="1:7" s="489" customFormat="1" ht="14.1" hidden="1" customHeight="1">
      <c r="A92" s="120"/>
      <c r="B92" s="122"/>
      <c r="C92" s="122"/>
      <c r="D92" s="120"/>
      <c r="E92" s="120"/>
      <c r="F92" s="120"/>
      <c r="G92" s="147"/>
    </row>
    <row r="93" spans="1:7" s="489" customFormat="1" ht="14.1" hidden="1" customHeight="1">
      <c r="A93" s="120"/>
      <c r="B93" s="122"/>
      <c r="C93" s="122"/>
      <c r="D93" s="120"/>
      <c r="E93" s="120"/>
      <c r="F93" s="120"/>
      <c r="G93" s="147"/>
    </row>
    <row r="94" spans="1:7" s="489" customFormat="1" ht="14.1" hidden="1" customHeight="1">
      <c r="A94" s="120"/>
      <c r="B94" s="122"/>
      <c r="C94" s="122"/>
      <c r="D94" s="120"/>
      <c r="E94" s="120"/>
      <c r="F94" s="120"/>
      <c r="G94" s="147"/>
    </row>
    <row r="95" spans="1:7" s="489" customFormat="1" ht="14.1" hidden="1" customHeight="1">
      <c r="A95" s="120"/>
      <c r="B95" s="122"/>
      <c r="C95" s="122"/>
      <c r="D95" s="120"/>
      <c r="E95" s="120"/>
      <c r="F95" s="120"/>
      <c r="G95" s="147"/>
    </row>
    <row r="96" spans="1:7" s="489" customFormat="1" ht="14.1" hidden="1" customHeight="1">
      <c r="A96" s="120"/>
      <c r="B96" s="122"/>
      <c r="C96" s="122"/>
      <c r="D96" s="120"/>
      <c r="E96" s="120"/>
      <c r="F96" s="120"/>
      <c r="G96" s="147"/>
    </row>
    <row r="97" spans="1:7" s="489" customFormat="1" ht="14.1" hidden="1" customHeight="1">
      <c r="A97" s="120"/>
      <c r="B97" s="122"/>
      <c r="C97" s="122"/>
      <c r="D97" s="120"/>
      <c r="E97" s="120"/>
      <c r="F97" s="120"/>
      <c r="G97" s="147"/>
    </row>
    <row r="98" spans="1:7" s="489" customFormat="1" ht="14.1" hidden="1" customHeight="1">
      <c r="A98" s="120"/>
      <c r="B98" s="122"/>
      <c r="C98" s="122"/>
      <c r="D98" s="120"/>
      <c r="E98" s="120"/>
      <c r="F98" s="120"/>
      <c r="G98" s="147"/>
    </row>
    <row r="99" spans="1:7" s="489" customFormat="1" ht="14.1" hidden="1" customHeight="1">
      <c r="A99" s="120"/>
      <c r="B99" s="122"/>
      <c r="C99" s="122"/>
      <c r="D99" s="120"/>
      <c r="E99" s="120"/>
      <c r="F99" s="120"/>
      <c r="G99" s="147"/>
    </row>
    <row r="100" spans="1:7" s="489" customFormat="1" ht="14.1" hidden="1" customHeight="1">
      <c r="A100" s="120"/>
      <c r="B100" s="122"/>
      <c r="C100" s="122"/>
      <c r="D100" s="120"/>
      <c r="E100" s="120"/>
      <c r="F100" s="120"/>
      <c r="G100" s="147"/>
    </row>
    <row r="101" spans="1:7" s="489" customFormat="1" ht="14.1" hidden="1" customHeight="1">
      <c r="A101" s="120"/>
      <c r="B101" s="122"/>
      <c r="C101" s="122"/>
      <c r="D101" s="120"/>
      <c r="E101" s="120"/>
      <c r="F101" s="120"/>
      <c r="G101" s="147"/>
    </row>
    <row r="102" spans="1:7" s="489" customFormat="1" ht="14.1" hidden="1" customHeight="1">
      <c r="A102" s="120"/>
      <c r="B102" s="122"/>
      <c r="C102" s="122"/>
      <c r="D102" s="120"/>
      <c r="E102" s="120"/>
      <c r="F102" s="120"/>
      <c r="G102" s="147"/>
    </row>
    <row r="103" spans="1:7" s="489" customFormat="1" ht="14.1" hidden="1" customHeight="1">
      <c r="A103" s="120"/>
      <c r="B103" s="122"/>
      <c r="C103" s="122"/>
      <c r="D103" s="120"/>
      <c r="E103" s="120"/>
      <c r="F103" s="120"/>
      <c r="G103" s="147"/>
    </row>
    <row r="104" spans="1:7" s="489" customFormat="1" ht="14.1" hidden="1" customHeight="1">
      <c r="A104" s="120"/>
      <c r="B104" s="122"/>
      <c r="C104" s="122"/>
      <c r="D104" s="120"/>
      <c r="E104" s="120"/>
      <c r="F104" s="120"/>
      <c r="G104" s="147"/>
    </row>
    <row r="105" spans="1:7" s="489" customFormat="1" ht="14.1" hidden="1" customHeight="1">
      <c r="A105" s="120"/>
      <c r="B105" s="122"/>
      <c r="C105" s="122"/>
      <c r="D105" s="120"/>
      <c r="E105" s="120"/>
      <c r="F105" s="120"/>
      <c r="G105" s="147"/>
    </row>
    <row r="106" spans="1:7" s="489" customFormat="1" ht="14.1" hidden="1" customHeight="1">
      <c r="A106" s="120"/>
      <c r="B106" s="122"/>
      <c r="C106" s="122"/>
      <c r="D106" s="120"/>
      <c r="E106" s="120"/>
      <c r="F106" s="120"/>
      <c r="G106" s="147"/>
    </row>
    <row r="107" spans="1:7" s="489" customFormat="1" ht="14.1" hidden="1" customHeight="1">
      <c r="A107" s="120"/>
      <c r="B107" s="122"/>
      <c r="C107" s="122"/>
      <c r="D107" s="120"/>
      <c r="E107" s="120"/>
      <c r="F107" s="120"/>
      <c r="G107" s="147"/>
    </row>
    <row r="108" spans="1:7" s="489" customFormat="1" ht="14.1" hidden="1" customHeight="1">
      <c r="A108" s="120"/>
      <c r="B108" s="122"/>
      <c r="C108" s="122"/>
      <c r="D108" s="120"/>
      <c r="E108" s="120"/>
      <c r="F108" s="120"/>
      <c r="G108" s="147"/>
    </row>
    <row r="109" spans="1:7" s="489" customFormat="1" ht="14.1" hidden="1" customHeight="1">
      <c r="A109" s="120"/>
      <c r="B109" s="122"/>
      <c r="C109" s="122"/>
      <c r="D109" s="120"/>
      <c r="E109" s="120"/>
      <c r="F109" s="120"/>
      <c r="G109" s="147"/>
    </row>
    <row r="110" spans="1:7" s="489" customFormat="1" ht="14.1" hidden="1" customHeight="1">
      <c r="A110" s="120"/>
      <c r="B110" s="122"/>
      <c r="C110" s="122"/>
      <c r="D110" s="120"/>
      <c r="E110" s="120"/>
      <c r="F110" s="120"/>
      <c r="G110" s="147"/>
    </row>
    <row r="111" spans="1:7" s="489" customFormat="1" ht="14.1" hidden="1" customHeight="1">
      <c r="A111" s="120"/>
      <c r="B111" s="122"/>
      <c r="C111" s="122"/>
      <c r="D111" s="120"/>
      <c r="E111" s="120"/>
      <c r="F111" s="120"/>
      <c r="G111" s="147"/>
    </row>
    <row r="112" spans="1:7" s="489" customFormat="1" ht="14.1" hidden="1" customHeight="1">
      <c r="A112" s="120"/>
      <c r="B112" s="122"/>
      <c r="C112" s="122"/>
      <c r="D112" s="120"/>
      <c r="E112" s="120"/>
      <c r="F112" s="120"/>
      <c r="G112" s="147"/>
    </row>
    <row r="113" spans="1:7" s="489" customFormat="1" ht="14.1" hidden="1" customHeight="1">
      <c r="A113" s="120"/>
      <c r="B113" s="122"/>
      <c r="C113" s="122"/>
      <c r="D113" s="120"/>
      <c r="E113" s="120"/>
      <c r="F113" s="120"/>
      <c r="G113" s="147"/>
    </row>
    <row r="114" spans="1:7" s="489" customFormat="1" ht="14.1" hidden="1" customHeight="1">
      <c r="A114" s="120"/>
      <c r="B114" s="122"/>
      <c r="C114" s="122"/>
      <c r="D114" s="120"/>
      <c r="E114" s="120"/>
      <c r="F114" s="120"/>
      <c r="G114" s="147"/>
    </row>
  </sheetData>
  <sheetProtection formatCells="0"/>
  <mergeCells count="47">
    <mergeCell ref="B49:C49"/>
    <mergeCell ref="A3:A4"/>
    <mergeCell ref="B3:C4"/>
    <mergeCell ref="B42:C42"/>
    <mergeCell ref="B43:C43"/>
    <mergeCell ref="B44:C44"/>
    <mergeCell ref="B47:C47"/>
    <mergeCell ref="B48:C48"/>
    <mergeCell ref="B36:C36"/>
    <mergeCell ref="B37:C37"/>
    <mergeCell ref="B38:C38"/>
    <mergeCell ref="B39:C39"/>
    <mergeCell ref="B40:C40"/>
    <mergeCell ref="B41:C41"/>
    <mergeCell ref="B20:C20"/>
    <mergeCell ref="B21:C21"/>
    <mergeCell ref="B18:C18"/>
    <mergeCell ref="B19:C19"/>
    <mergeCell ref="B22:C22"/>
    <mergeCell ref="B35:C35"/>
    <mergeCell ref="B23:C23"/>
    <mergeCell ref="B24:C24"/>
    <mergeCell ref="B25:C25"/>
    <mergeCell ref="B26:C26"/>
    <mergeCell ref="B27:C27"/>
    <mergeCell ref="B28:C28"/>
    <mergeCell ref="B29:C29"/>
    <mergeCell ref="B30:C30"/>
    <mergeCell ref="B31:C31"/>
    <mergeCell ref="B32:C32"/>
    <mergeCell ref="B34:C34"/>
    <mergeCell ref="B33:C33"/>
    <mergeCell ref="B13:C13"/>
    <mergeCell ref="B14:C14"/>
    <mergeCell ref="B15:C15"/>
    <mergeCell ref="B16:C16"/>
    <mergeCell ref="B17:C17"/>
    <mergeCell ref="B8:C8"/>
    <mergeCell ref="B9:C9"/>
    <mergeCell ref="B10:C10"/>
    <mergeCell ref="B11:C11"/>
    <mergeCell ref="B12:C12"/>
    <mergeCell ref="A1:G1"/>
    <mergeCell ref="A2:G2"/>
    <mergeCell ref="B5:C5"/>
    <mergeCell ref="B6:C6"/>
    <mergeCell ref="B7:C7"/>
  </mergeCells>
  <phoneticPr fontId="7" type="noConversion"/>
  <hyperlinks>
    <hyperlink ref="A2:G2" location="滞纳金、罚款!A1" display="纳税调整项目明细表"/>
    <hyperlink ref="A1:G1" location="数据库!A80" display="A105000"/>
    <hyperlink ref="B19:C19" location="业务招待费表!A1" display="　  （三）业务招待费支出"/>
  </hyperlinks>
  <printOptions horizontalCentered="1"/>
  <pageMargins left="0.56000000000000005" right="0.19685039370078741" top="0.46" bottom="0.19685039370078741" header="0" footer="0"/>
  <pageSetup paperSize="9" scale="96" orientation="portrait" r:id="rId1"/>
  <headerFooter scaleWithDoc="0" alignWithMargins="0"/>
  <drawing r:id="rId2"/>
  <legacyDrawing r:id="rId3"/>
</worksheet>
</file>

<file path=xl/worksheets/sheet12.xml><?xml version="1.0" encoding="utf-8"?>
<worksheet xmlns="http://schemas.openxmlformats.org/spreadsheetml/2006/main" xmlns:r="http://schemas.openxmlformats.org/officeDocument/2006/relationships">
  <sheetPr codeName="Sheet49" enableFormatConditionsCalculation="0">
    <tabColor rgb="FF00B050"/>
  </sheetPr>
  <dimension ref="A1:L60"/>
  <sheetViews>
    <sheetView workbookViewId="0">
      <pane xSplit="5" ySplit="5" topLeftCell="F27" activePane="bottomRight" state="frozen"/>
      <selection activeCell="K14" sqref="K14"/>
      <selection pane="topRight" activeCell="K14" sqref="K14"/>
      <selection pane="bottomLeft" activeCell="K14" sqref="K14"/>
      <selection pane="bottomRight" activeCell="A35" sqref="A35:XFD1048576"/>
    </sheetView>
  </sheetViews>
  <sheetFormatPr defaultColWidth="0" defaultRowHeight="14.25" zeroHeight="1"/>
  <cols>
    <col min="1" max="1" width="4.75" style="137" customWidth="1"/>
    <col min="2" max="2" width="7.625" style="137" customWidth="1"/>
    <col min="3" max="3" width="39.625" style="114" customWidth="1"/>
    <col min="4" max="5" width="15.625" style="138" customWidth="1"/>
    <col min="6" max="6" width="9" style="491" customWidth="1"/>
    <col min="7" max="7" width="8" style="491" bestFit="1" customWidth="1"/>
    <col min="8" max="8" width="9.625" style="491" bestFit="1" customWidth="1"/>
    <col min="9" max="12" width="8" style="114" hidden="1" customWidth="1"/>
    <col min="13" max="16384" width="9" style="114" hidden="1"/>
  </cols>
  <sheetData>
    <row r="1" spans="1:12" s="302" customFormat="1" ht="20.100000000000001" customHeight="1">
      <c r="A1" s="596" t="s">
        <v>219</v>
      </c>
      <c r="B1" s="596"/>
      <c r="C1" s="596"/>
      <c r="D1" s="596"/>
      <c r="E1" s="596"/>
      <c r="F1" s="490"/>
      <c r="G1" s="487"/>
      <c r="H1" s="487"/>
      <c r="I1" s="345"/>
      <c r="J1" s="344"/>
      <c r="K1" s="345"/>
      <c r="L1" s="345"/>
    </row>
    <row r="2" spans="1:12" s="302" customFormat="1" ht="41.25" customHeight="1">
      <c r="A2" s="597" t="s">
        <v>300</v>
      </c>
      <c r="B2" s="597"/>
      <c r="C2" s="597"/>
      <c r="D2" s="597"/>
      <c r="E2" s="597"/>
      <c r="F2" s="490"/>
      <c r="G2" s="488"/>
      <c r="H2" s="488"/>
      <c r="I2" s="346"/>
      <c r="J2" s="346"/>
      <c r="K2" s="346"/>
      <c r="L2" s="346"/>
    </row>
    <row r="3" spans="1:12" ht="20.100000000000001" customHeight="1">
      <c r="A3" s="115"/>
      <c r="B3" s="115"/>
      <c r="C3" s="115"/>
      <c r="D3" s="139"/>
      <c r="E3" s="139"/>
    </row>
    <row r="4" spans="1:12" s="136" customFormat="1" ht="14.25" customHeight="1">
      <c r="A4" s="653" t="s">
        <v>0</v>
      </c>
      <c r="B4" s="655" t="s">
        <v>1</v>
      </c>
      <c r="C4" s="656"/>
      <c r="D4" s="79" t="s">
        <v>127</v>
      </c>
      <c r="E4" s="79" t="s">
        <v>128</v>
      </c>
      <c r="F4" s="492"/>
      <c r="G4" s="492"/>
      <c r="H4" s="492"/>
    </row>
    <row r="5" spans="1:12" s="136" customFormat="1" ht="14.25" customHeight="1">
      <c r="A5" s="654"/>
      <c r="B5" s="657"/>
      <c r="C5" s="658"/>
      <c r="D5" s="79">
        <v>1</v>
      </c>
      <c r="E5" s="79">
        <v>2</v>
      </c>
      <c r="F5" s="492"/>
      <c r="G5" s="492"/>
      <c r="H5" s="492"/>
    </row>
    <row r="6" spans="1:12" s="136" customFormat="1" ht="19.5" customHeight="1">
      <c r="A6" s="186">
        <v>1</v>
      </c>
      <c r="B6" s="659" t="s">
        <v>301</v>
      </c>
      <c r="C6" s="660"/>
      <c r="D6" s="248">
        <f>SUM(D7:D15)</f>
        <v>0</v>
      </c>
      <c r="E6" s="248">
        <f>SUM(E7:E15)</f>
        <v>0</v>
      </c>
      <c r="F6" s="492"/>
      <c r="G6" s="492"/>
      <c r="H6" s="492"/>
    </row>
    <row r="7" spans="1:12" s="136" customFormat="1" ht="19.5" customHeight="1">
      <c r="A7" s="74">
        <v>2</v>
      </c>
      <c r="B7" s="661" t="s">
        <v>302</v>
      </c>
      <c r="C7" s="662"/>
      <c r="D7" s="98"/>
      <c r="E7" s="98">
        <f>D7</f>
        <v>0</v>
      </c>
      <c r="F7" s="492"/>
      <c r="G7" s="492"/>
      <c r="H7" s="492"/>
    </row>
    <row r="8" spans="1:12" s="136" customFormat="1" ht="19.5" customHeight="1">
      <c r="A8" s="74">
        <v>3</v>
      </c>
      <c r="B8" s="661" t="s">
        <v>303</v>
      </c>
      <c r="C8" s="662"/>
      <c r="D8" s="98"/>
      <c r="E8" s="98">
        <f t="shared" ref="E8:E15" si="0">D8</f>
        <v>0</v>
      </c>
      <c r="F8" s="492"/>
      <c r="G8" s="492"/>
      <c r="H8" s="492"/>
    </row>
    <row r="9" spans="1:12" s="136" customFormat="1" ht="19.5" customHeight="1">
      <c r="A9" s="74">
        <v>4</v>
      </c>
      <c r="B9" s="661" t="s">
        <v>304</v>
      </c>
      <c r="C9" s="662"/>
      <c r="D9" s="98"/>
      <c r="E9" s="98">
        <f t="shared" si="0"/>
        <v>0</v>
      </c>
      <c r="F9" s="492"/>
      <c r="G9" s="492"/>
      <c r="H9" s="492"/>
    </row>
    <row r="10" spans="1:12" s="136" customFormat="1" ht="19.5" customHeight="1">
      <c r="A10" s="74">
        <v>5</v>
      </c>
      <c r="B10" s="661" t="s">
        <v>305</v>
      </c>
      <c r="C10" s="662"/>
      <c r="D10" s="98"/>
      <c r="E10" s="98">
        <f t="shared" si="0"/>
        <v>0</v>
      </c>
      <c r="F10" s="492"/>
      <c r="G10" s="492"/>
      <c r="H10" s="492"/>
    </row>
    <row r="11" spans="1:12" s="136" customFormat="1" ht="19.5" customHeight="1">
      <c r="A11" s="74">
        <v>6</v>
      </c>
      <c r="B11" s="661" t="s">
        <v>306</v>
      </c>
      <c r="C11" s="662"/>
      <c r="D11" s="98"/>
      <c r="E11" s="98">
        <f t="shared" si="0"/>
        <v>0</v>
      </c>
      <c r="F11" s="492"/>
      <c r="G11" s="492"/>
      <c r="H11" s="492"/>
    </row>
    <row r="12" spans="1:12" s="136" customFormat="1" ht="19.5" customHeight="1">
      <c r="A12" s="74">
        <v>7</v>
      </c>
      <c r="B12" s="661" t="s">
        <v>307</v>
      </c>
      <c r="C12" s="662"/>
      <c r="D12" s="98"/>
      <c r="E12" s="98">
        <f t="shared" si="0"/>
        <v>0</v>
      </c>
      <c r="F12" s="492"/>
      <c r="G12" s="492"/>
      <c r="H12" s="492"/>
    </row>
    <row r="13" spans="1:12" s="136" customFormat="1" ht="19.5" customHeight="1">
      <c r="A13" s="74">
        <v>8</v>
      </c>
      <c r="B13" s="661" t="s">
        <v>308</v>
      </c>
      <c r="C13" s="662"/>
      <c r="D13" s="98"/>
      <c r="E13" s="98">
        <f t="shared" si="0"/>
        <v>0</v>
      </c>
      <c r="F13" s="492"/>
      <c r="G13" s="492"/>
      <c r="H13" s="492"/>
    </row>
    <row r="14" spans="1:12" s="136" customFormat="1" ht="19.5" customHeight="1">
      <c r="A14" s="74">
        <v>9</v>
      </c>
      <c r="B14" s="661" t="s">
        <v>309</v>
      </c>
      <c r="C14" s="662"/>
      <c r="D14" s="98"/>
      <c r="E14" s="98">
        <f t="shared" si="0"/>
        <v>0</v>
      </c>
      <c r="F14" s="492"/>
      <c r="G14" s="492"/>
      <c r="H14" s="492"/>
    </row>
    <row r="15" spans="1:12" s="136" customFormat="1" ht="19.5" customHeight="1">
      <c r="A15" s="74">
        <v>10</v>
      </c>
      <c r="B15" s="663" t="s">
        <v>310</v>
      </c>
      <c r="C15" s="664"/>
      <c r="D15" s="98"/>
      <c r="E15" s="98">
        <f t="shared" si="0"/>
        <v>0</v>
      </c>
      <c r="F15" s="492"/>
      <c r="G15" s="492"/>
      <c r="H15" s="492"/>
    </row>
    <row r="16" spans="1:12" s="136" customFormat="1" ht="25.5" customHeight="1">
      <c r="A16" s="74">
        <v>11</v>
      </c>
      <c r="B16" s="665" t="s">
        <v>311</v>
      </c>
      <c r="C16" s="666"/>
      <c r="D16" s="248">
        <f>SUM(D17:D25)</f>
        <v>0</v>
      </c>
      <c r="E16" s="249">
        <f>-D16</f>
        <v>0</v>
      </c>
      <c r="F16" s="492"/>
      <c r="G16" s="492"/>
      <c r="H16" s="492"/>
    </row>
    <row r="17" spans="1:8" s="136" customFormat="1" ht="19.5" customHeight="1">
      <c r="A17" s="74">
        <v>12</v>
      </c>
      <c r="B17" s="661" t="s">
        <v>312</v>
      </c>
      <c r="C17" s="662"/>
      <c r="D17" s="98"/>
      <c r="E17" s="140">
        <f t="shared" ref="E17:E25" si="1">-D17</f>
        <v>0</v>
      </c>
      <c r="F17" s="492"/>
      <c r="G17" s="492"/>
      <c r="H17" s="492"/>
    </row>
    <row r="18" spans="1:8" s="136" customFormat="1" ht="19.5" customHeight="1">
      <c r="A18" s="74">
        <v>13</v>
      </c>
      <c r="B18" s="661" t="s">
        <v>313</v>
      </c>
      <c r="C18" s="662"/>
      <c r="D18" s="98"/>
      <c r="E18" s="140">
        <f t="shared" si="1"/>
        <v>0</v>
      </c>
      <c r="F18" s="492"/>
      <c r="G18" s="492"/>
      <c r="H18" s="492"/>
    </row>
    <row r="19" spans="1:8" s="136" customFormat="1" ht="19.5" customHeight="1">
      <c r="A19" s="74">
        <v>14</v>
      </c>
      <c r="B19" s="661" t="s">
        <v>314</v>
      </c>
      <c r="C19" s="662"/>
      <c r="D19" s="98"/>
      <c r="E19" s="140">
        <f t="shared" si="1"/>
        <v>0</v>
      </c>
      <c r="F19" s="492"/>
      <c r="G19" s="492"/>
      <c r="H19" s="492"/>
    </row>
    <row r="20" spans="1:8" s="136" customFormat="1" ht="19.5" customHeight="1">
      <c r="A20" s="74">
        <v>15</v>
      </c>
      <c r="B20" s="661" t="s">
        <v>315</v>
      </c>
      <c r="C20" s="662"/>
      <c r="D20" s="98"/>
      <c r="E20" s="140">
        <f t="shared" si="1"/>
        <v>0</v>
      </c>
      <c r="F20" s="492"/>
      <c r="G20" s="492"/>
      <c r="H20" s="492"/>
    </row>
    <row r="21" spans="1:8" s="136" customFormat="1" ht="19.5" customHeight="1">
      <c r="A21" s="74">
        <v>16</v>
      </c>
      <c r="B21" s="661" t="s">
        <v>316</v>
      </c>
      <c r="C21" s="662"/>
      <c r="D21" s="98"/>
      <c r="E21" s="140">
        <f t="shared" si="1"/>
        <v>0</v>
      </c>
      <c r="F21" s="492"/>
      <c r="G21" s="492"/>
      <c r="H21" s="492"/>
    </row>
    <row r="22" spans="1:8" s="136" customFormat="1" ht="19.5" customHeight="1">
      <c r="A22" s="74">
        <v>17</v>
      </c>
      <c r="B22" s="661" t="s">
        <v>317</v>
      </c>
      <c r="C22" s="662"/>
      <c r="D22" s="98"/>
      <c r="E22" s="140">
        <f t="shared" si="1"/>
        <v>0</v>
      </c>
      <c r="F22" s="492"/>
      <c r="G22" s="492"/>
      <c r="H22" s="492"/>
    </row>
    <row r="23" spans="1:8" s="136" customFormat="1" ht="19.5" customHeight="1">
      <c r="A23" s="74">
        <v>18</v>
      </c>
      <c r="B23" s="661" t="s">
        <v>318</v>
      </c>
      <c r="C23" s="662"/>
      <c r="D23" s="98"/>
      <c r="E23" s="140">
        <f t="shared" si="1"/>
        <v>0</v>
      </c>
      <c r="F23" s="492"/>
      <c r="G23" s="492"/>
      <c r="H23" s="492"/>
    </row>
    <row r="24" spans="1:8" s="136" customFormat="1" ht="19.5" customHeight="1">
      <c r="A24" s="74">
        <v>19</v>
      </c>
      <c r="B24" s="661" t="s">
        <v>319</v>
      </c>
      <c r="C24" s="662"/>
      <c r="D24" s="98"/>
      <c r="E24" s="140">
        <f t="shared" si="1"/>
        <v>0</v>
      </c>
      <c r="F24" s="492"/>
      <c r="G24" s="492"/>
      <c r="H24" s="492"/>
    </row>
    <row r="25" spans="1:8" s="136" customFormat="1" ht="19.5" customHeight="1">
      <c r="A25" s="74">
        <v>20</v>
      </c>
      <c r="B25" s="663" t="s">
        <v>310</v>
      </c>
      <c r="C25" s="664"/>
      <c r="D25" s="98"/>
      <c r="E25" s="140">
        <f t="shared" si="1"/>
        <v>0</v>
      </c>
      <c r="F25" s="492"/>
      <c r="G25" s="492"/>
      <c r="H25" s="492"/>
    </row>
    <row r="26" spans="1:8" s="136" customFormat="1" ht="19.5" customHeight="1">
      <c r="A26" s="74">
        <v>21</v>
      </c>
      <c r="B26" s="661" t="s">
        <v>320</v>
      </c>
      <c r="C26" s="662"/>
      <c r="D26" s="248">
        <f>D27-D31</f>
        <v>0</v>
      </c>
      <c r="E26" s="249"/>
      <c r="F26" s="492"/>
      <c r="G26" s="492"/>
      <c r="H26" s="492"/>
    </row>
    <row r="27" spans="1:8" s="136" customFormat="1" ht="24.95" customHeight="1">
      <c r="A27" s="74">
        <v>22</v>
      </c>
      <c r="B27" s="667" t="s">
        <v>321</v>
      </c>
      <c r="C27" s="668"/>
      <c r="D27" s="248">
        <f>D29-D30</f>
        <v>0</v>
      </c>
      <c r="E27" s="249">
        <f>E29-E30</f>
        <v>0</v>
      </c>
      <c r="F27" s="492"/>
      <c r="G27" s="492"/>
      <c r="H27" s="492"/>
    </row>
    <row r="28" spans="1:8" s="136" customFormat="1" ht="19.5" customHeight="1">
      <c r="A28" s="74">
        <v>23</v>
      </c>
      <c r="B28" s="661" t="s">
        <v>322</v>
      </c>
      <c r="C28" s="662"/>
      <c r="D28" s="79"/>
      <c r="E28" s="141" t="s">
        <v>113</v>
      </c>
      <c r="F28" s="492"/>
      <c r="G28" s="492"/>
      <c r="H28" s="492"/>
    </row>
    <row r="29" spans="1:8" s="94" customFormat="1" ht="19.5" customHeight="1">
      <c r="A29" s="74">
        <v>24</v>
      </c>
      <c r="B29" s="663" t="s">
        <v>323</v>
      </c>
      <c r="C29" s="664"/>
      <c r="D29" s="98"/>
      <c r="E29" s="140">
        <f t="shared" ref="E29:E34" si="2">D29</f>
        <v>0</v>
      </c>
      <c r="F29" s="492"/>
      <c r="G29" s="492"/>
      <c r="H29" s="492"/>
    </row>
    <row r="30" spans="1:8" s="94" customFormat="1" ht="19.5" customHeight="1">
      <c r="A30" s="74">
        <v>25</v>
      </c>
      <c r="B30" s="661" t="s">
        <v>324</v>
      </c>
      <c r="C30" s="662"/>
      <c r="D30" s="98"/>
      <c r="E30" s="140">
        <f t="shared" si="2"/>
        <v>0</v>
      </c>
      <c r="F30" s="492"/>
      <c r="G30" s="492"/>
      <c r="H30" s="492"/>
    </row>
    <row r="31" spans="1:8" s="94" customFormat="1" ht="24.95" customHeight="1">
      <c r="A31" s="74">
        <v>26</v>
      </c>
      <c r="B31" s="667" t="s">
        <v>325</v>
      </c>
      <c r="C31" s="668"/>
      <c r="D31" s="248">
        <f>D33-D34</f>
        <v>0</v>
      </c>
      <c r="E31" s="249"/>
      <c r="F31" s="492"/>
      <c r="G31" s="492"/>
      <c r="H31" s="492"/>
    </row>
    <row r="32" spans="1:8" s="94" customFormat="1" ht="19.5" customHeight="1">
      <c r="A32" s="74">
        <v>27</v>
      </c>
      <c r="B32" s="667" t="s">
        <v>326</v>
      </c>
      <c r="C32" s="668"/>
      <c r="D32" s="98"/>
      <c r="E32" s="141" t="s">
        <v>113</v>
      </c>
      <c r="F32" s="492"/>
      <c r="G32" s="492"/>
      <c r="H32" s="492"/>
    </row>
    <row r="33" spans="1:8" s="94" customFormat="1" ht="19.5" customHeight="1">
      <c r="A33" s="74">
        <v>28</v>
      </c>
      <c r="B33" s="663" t="s">
        <v>327</v>
      </c>
      <c r="C33" s="664"/>
      <c r="D33" s="98"/>
      <c r="E33" s="140">
        <f t="shared" si="2"/>
        <v>0</v>
      </c>
      <c r="F33" s="492"/>
      <c r="G33" s="492"/>
      <c r="H33" s="492"/>
    </row>
    <row r="34" spans="1:8" s="136" customFormat="1" ht="19.5" customHeight="1">
      <c r="A34" s="74">
        <v>29</v>
      </c>
      <c r="B34" s="661" t="s">
        <v>596</v>
      </c>
      <c r="C34" s="662"/>
      <c r="D34" s="98"/>
      <c r="E34" s="140">
        <f t="shared" si="2"/>
        <v>0</v>
      </c>
      <c r="F34" s="492"/>
      <c r="G34" s="492"/>
      <c r="H34" s="492"/>
    </row>
    <row r="35" spans="1:8" s="136" customFormat="1" ht="16.5" hidden="1" customHeight="1">
      <c r="A35" s="142"/>
      <c r="B35" s="142"/>
      <c r="D35" s="143"/>
      <c r="E35" s="143"/>
      <c r="F35" s="492"/>
      <c r="G35" s="492"/>
      <c r="H35" s="492"/>
    </row>
    <row r="36" spans="1:8" s="136" customFormat="1" ht="16.5" hidden="1" customHeight="1">
      <c r="C36" s="6"/>
      <c r="D36" s="652"/>
      <c r="E36" s="652"/>
      <c r="F36" s="492"/>
      <c r="G36" s="492"/>
      <c r="H36" s="492"/>
    </row>
    <row r="37" spans="1:8" s="136" customFormat="1" ht="16.5" hidden="1" customHeight="1">
      <c r="A37" s="142"/>
      <c r="B37" s="142"/>
      <c r="D37" s="143"/>
      <c r="E37" s="143"/>
      <c r="F37" s="492"/>
      <c r="G37" s="492"/>
      <c r="H37" s="492"/>
    </row>
    <row r="38" spans="1:8" s="136" customFormat="1" ht="16.5" hidden="1" customHeight="1">
      <c r="A38" s="142"/>
      <c r="B38" s="142"/>
      <c r="D38" s="143"/>
      <c r="E38" s="143"/>
      <c r="F38" s="492"/>
      <c r="G38" s="492"/>
      <c r="H38" s="492"/>
    </row>
    <row r="39" spans="1:8" s="136" customFormat="1" ht="16.5" hidden="1" customHeight="1">
      <c r="A39" s="142"/>
      <c r="B39" s="142"/>
      <c r="D39" s="143"/>
      <c r="E39" s="143"/>
      <c r="F39" s="492"/>
      <c r="G39" s="492"/>
      <c r="H39" s="492"/>
    </row>
    <row r="40" spans="1:8" s="136" customFormat="1" ht="16.5" hidden="1" customHeight="1">
      <c r="A40" s="142"/>
      <c r="B40" s="142"/>
      <c r="D40" s="143"/>
      <c r="E40" s="143"/>
      <c r="F40" s="492"/>
      <c r="G40" s="492"/>
      <c r="H40" s="492"/>
    </row>
    <row r="41" spans="1:8" s="136" customFormat="1" ht="16.5" hidden="1" customHeight="1">
      <c r="A41" s="142"/>
      <c r="B41" s="142"/>
      <c r="D41" s="143"/>
      <c r="E41" s="143"/>
      <c r="F41" s="492"/>
      <c r="G41" s="492"/>
      <c r="H41" s="492"/>
    </row>
    <row r="42" spans="1:8" s="136" customFormat="1" ht="16.5" hidden="1" customHeight="1">
      <c r="A42" s="142"/>
      <c r="B42" s="142"/>
      <c r="D42" s="143"/>
      <c r="E42" s="143"/>
      <c r="F42" s="492"/>
      <c r="G42" s="492"/>
      <c r="H42" s="492"/>
    </row>
    <row r="43" spans="1:8" s="136" customFormat="1" ht="16.5" hidden="1" customHeight="1">
      <c r="A43" s="142"/>
      <c r="B43" s="142"/>
      <c r="D43" s="143"/>
      <c r="E43" s="143"/>
      <c r="F43" s="492"/>
      <c r="G43" s="492"/>
      <c r="H43" s="492"/>
    </row>
    <row r="44" spans="1:8" s="136" customFormat="1" ht="16.5" hidden="1" customHeight="1">
      <c r="A44" s="142"/>
      <c r="B44" s="142"/>
      <c r="D44" s="143"/>
      <c r="E44" s="143"/>
      <c r="F44" s="492"/>
      <c r="G44" s="492"/>
      <c r="H44" s="492"/>
    </row>
    <row r="45" spans="1:8" s="136" customFormat="1" ht="16.5" hidden="1" customHeight="1">
      <c r="A45" s="142"/>
      <c r="B45" s="142"/>
      <c r="D45" s="143"/>
      <c r="E45" s="143"/>
      <c r="F45" s="492"/>
      <c r="G45" s="492"/>
      <c r="H45" s="492"/>
    </row>
    <row r="46" spans="1:8" s="136" customFormat="1" ht="16.5" hidden="1" customHeight="1">
      <c r="A46" s="142"/>
      <c r="B46" s="142"/>
      <c r="D46" s="143"/>
      <c r="E46" s="143"/>
      <c r="F46" s="492"/>
      <c r="G46" s="492"/>
      <c r="H46" s="492"/>
    </row>
    <row r="47" spans="1:8" s="136" customFormat="1" ht="16.5" hidden="1" customHeight="1">
      <c r="A47" s="142"/>
      <c r="B47" s="142"/>
      <c r="D47" s="143"/>
      <c r="E47" s="143"/>
      <c r="F47" s="492"/>
      <c r="G47" s="492"/>
      <c r="H47" s="492"/>
    </row>
    <row r="48" spans="1:8" s="136" customFormat="1" ht="16.5" hidden="1" customHeight="1">
      <c r="A48" s="142"/>
      <c r="B48" s="142"/>
      <c r="D48" s="143"/>
      <c r="E48" s="143"/>
      <c r="F48" s="492"/>
      <c r="G48" s="492"/>
      <c r="H48" s="492"/>
    </row>
    <row r="49" spans="1:8" s="136" customFormat="1" ht="16.5" hidden="1" customHeight="1">
      <c r="A49" s="142"/>
      <c r="B49" s="142"/>
      <c r="D49" s="143"/>
      <c r="E49" s="143"/>
      <c r="F49" s="492"/>
      <c r="G49" s="492"/>
      <c r="H49" s="492"/>
    </row>
    <row r="50" spans="1:8" s="136" customFormat="1" ht="16.5" hidden="1" customHeight="1">
      <c r="A50" s="142"/>
      <c r="B50" s="142"/>
      <c r="D50" s="143"/>
      <c r="E50" s="143"/>
      <c r="F50" s="492"/>
      <c r="G50" s="492"/>
      <c r="H50" s="492"/>
    </row>
    <row r="51" spans="1:8" s="136" customFormat="1" ht="16.5" hidden="1" customHeight="1">
      <c r="A51" s="142"/>
      <c r="B51" s="142"/>
      <c r="D51" s="143"/>
      <c r="E51" s="143"/>
      <c r="F51" s="492"/>
      <c r="G51" s="492"/>
      <c r="H51" s="492"/>
    </row>
    <row r="52" spans="1:8" s="136" customFormat="1" ht="16.5" hidden="1" customHeight="1">
      <c r="A52" s="142"/>
      <c r="B52" s="142"/>
      <c r="D52" s="143"/>
      <c r="E52" s="143"/>
      <c r="F52" s="492"/>
      <c r="G52" s="492"/>
      <c r="H52" s="492"/>
    </row>
    <row r="53" spans="1:8" s="136" customFormat="1" ht="16.5" hidden="1" customHeight="1">
      <c r="A53" s="142"/>
      <c r="B53" s="142"/>
      <c r="D53" s="143"/>
      <c r="E53" s="143"/>
      <c r="F53" s="492"/>
      <c r="G53" s="492"/>
      <c r="H53" s="492"/>
    </row>
    <row r="54" spans="1:8" s="136" customFormat="1" ht="16.5" hidden="1" customHeight="1">
      <c r="A54" s="142"/>
      <c r="B54" s="142"/>
      <c r="D54" s="143"/>
      <c r="E54" s="143"/>
      <c r="F54" s="492"/>
      <c r="G54" s="492"/>
      <c r="H54" s="492"/>
    </row>
    <row r="55" spans="1:8" s="136" customFormat="1" ht="16.5" hidden="1" customHeight="1">
      <c r="A55" s="142"/>
      <c r="B55" s="142"/>
      <c r="D55" s="143"/>
      <c r="E55" s="143"/>
      <c r="F55" s="492"/>
      <c r="G55" s="492"/>
      <c r="H55" s="492"/>
    </row>
    <row r="56" spans="1:8" s="136" customFormat="1" ht="16.5" hidden="1" customHeight="1">
      <c r="A56" s="142"/>
      <c r="B56" s="142"/>
      <c r="D56" s="143"/>
      <c r="E56" s="143"/>
      <c r="F56" s="492"/>
      <c r="G56" s="492"/>
      <c r="H56" s="492"/>
    </row>
    <row r="57" spans="1:8" s="136" customFormat="1" ht="16.5" hidden="1" customHeight="1">
      <c r="A57" s="142"/>
      <c r="B57" s="142"/>
      <c r="D57" s="143"/>
      <c r="E57" s="143"/>
      <c r="F57" s="492"/>
      <c r="G57" s="492"/>
      <c r="H57" s="492"/>
    </row>
    <row r="58" spans="1:8" s="136" customFormat="1" ht="16.5" hidden="1" customHeight="1">
      <c r="A58" s="142"/>
      <c r="B58" s="142"/>
      <c r="D58" s="143"/>
      <c r="E58" s="143"/>
      <c r="F58" s="492"/>
      <c r="G58" s="492"/>
      <c r="H58" s="492"/>
    </row>
    <row r="59" spans="1:8" ht="16.5" hidden="1" customHeight="1"/>
    <row r="60" spans="1:8" ht="16.5" hidden="1" customHeight="1"/>
  </sheetData>
  <mergeCells count="34">
    <mergeCell ref="B27:C27"/>
    <mergeCell ref="B33:C33"/>
    <mergeCell ref="B34:C34"/>
    <mergeCell ref="B28:C28"/>
    <mergeCell ref="B29:C29"/>
    <mergeCell ref="B30:C30"/>
    <mergeCell ref="B31:C31"/>
    <mergeCell ref="B32:C32"/>
    <mergeCell ref="B22:C22"/>
    <mergeCell ref="B23:C23"/>
    <mergeCell ref="B24:C24"/>
    <mergeCell ref="B25:C25"/>
    <mergeCell ref="B26:C26"/>
    <mergeCell ref="B17:C17"/>
    <mergeCell ref="B18:C18"/>
    <mergeCell ref="B19:C19"/>
    <mergeCell ref="B20:C20"/>
    <mergeCell ref="B21:C21"/>
    <mergeCell ref="A1:E1"/>
    <mergeCell ref="A2:E2"/>
    <mergeCell ref="D36:E36"/>
    <mergeCell ref="A4:A5"/>
    <mergeCell ref="B4:C5"/>
    <mergeCell ref="B6:C6"/>
    <mergeCell ref="B7:C7"/>
    <mergeCell ref="B8:C8"/>
    <mergeCell ref="B9:C9"/>
    <mergeCell ref="B10:C10"/>
    <mergeCell ref="B11:C11"/>
    <mergeCell ref="B12:C12"/>
    <mergeCell ref="B13:C13"/>
    <mergeCell ref="B14:C14"/>
    <mergeCell ref="B15:C15"/>
    <mergeCell ref="B16:C16"/>
  </mergeCells>
  <phoneticPr fontId="7" type="noConversion"/>
  <hyperlinks>
    <hyperlink ref="B6" location="视同销售收入!A1" display="一、视同销售（营业）收入（2+3+4+5+6+7+8+9+10）"/>
    <hyperlink ref="B16" location="视同销售成本表!A1" display="二、视同销售（营业）成本（12+13+14+15+16+17+18+19+20）"/>
    <hyperlink ref="A2:E2" location="视同销售收入!E1" display="视同销售和房地产开发企业特定业务纳税调整明细表"/>
    <hyperlink ref="A1:E1" location="数据库!A125" display="A105010"/>
  </hyperlinks>
  <printOptions horizontalCentered="1"/>
  <pageMargins left="0.64" right="0.39" top="0.85" bottom="0.39" header="0.69" footer="0"/>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sheetPr codeName="Sheet50" enableFormatConditionsCalculation="0">
    <tabColor rgb="FF00B050"/>
  </sheetPr>
  <dimension ref="A1:N20"/>
  <sheetViews>
    <sheetView workbookViewId="0">
      <selection activeCell="K1" sqref="K1:K1048576"/>
    </sheetView>
  </sheetViews>
  <sheetFormatPr defaultColWidth="0" defaultRowHeight="12" zeroHeight="1"/>
  <cols>
    <col min="1" max="1" width="4.75" style="77" customWidth="1"/>
    <col min="2" max="2" width="22" style="75" customWidth="1"/>
    <col min="3" max="8" width="10.25" style="75" customWidth="1"/>
    <col min="9" max="9" width="8" style="494" bestFit="1" customWidth="1"/>
    <col min="10" max="10" width="9.625" style="494" bestFit="1" customWidth="1"/>
    <col min="11" max="11" width="8" style="494" bestFit="1" customWidth="1"/>
    <col min="12" max="14" width="8" style="75" hidden="1" customWidth="1"/>
    <col min="15" max="16384" width="9" style="75" hidden="1"/>
  </cols>
  <sheetData>
    <row r="1" spans="1:14" s="305" customFormat="1" ht="20.100000000000001" customHeight="1">
      <c r="A1" s="669" t="s">
        <v>220</v>
      </c>
      <c r="B1" s="669"/>
      <c r="C1" s="669"/>
      <c r="D1" s="669"/>
      <c r="E1" s="669"/>
      <c r="F1" s="669"/>
      <c r="G1" s="669"/>
      <c r="H1" s="669"/>
      <c r="I1" s="487"/>
      <c r="J1" s="487"/>
      <c r="K1" s="487"/>
      <c r="L1" s="344"/>
      <c r="M1" s="345"/>
      <c r="N1" s="345"/>
    </row>
    <row r="2" spans="1:14" s="305" customFormat="1" ht="42" customHeight="1">
      <c r="A2" s="681" t="s">
        <v>328</v>
      </c>
      <c r="B2" s="681"/>
      <c r="C2" s="681"/>
      <c r="D2" s="681"/>
      <c r="E2" s="681"/>
      <c r="F2" s="681"/>
      <c r="G2" s="681"/>
      <c r="H2" s="681"/>
      <c r="I2" s="488"/>
      <c r="J2" s="488"/>
      <c r="K2" s="488"/>
      <c r="L2" s="346"/>
      <c r="M2" s="346"/>
      <c r="N2" s="346"/>
    </row>
    <row r="3" spans="1:14" s="135" customFormat="1" ht="30" customHeight="1">
      <c r="A3" s="677" t="s">
        <v>0</v>
      </c>
      <c r="B3" s="670" t="s">
        <v>1</v>
      </c>
      <c r="C3" s="680" t="s">
        <v>329</v>
      </c>
      <c r="D3" s="673" t="s">
        <v>125</v>
      </c>
      <c r="E3" s="673"/>
      <c r="F3" s="673" t="s">
        <v>127</v>
      </c>
      <c r="G3" s="673"/>
      <c r="H3" s="674" t="s">
        <v>330</v>
      </c>
      <c r="I3" s="493"/>
      <c r="J3" s="493"/>
      <c r="K3" s="493"/>
    </row>
    <row r="4" spans="1:14" s="135" customFormat="1" ht="30" customHeight="1">
      <c r="A4" s="678"/>
      <c r="B4" s="671"/>
      <c r="C4" s="680"/>
      <c r="D4" s="674" t="s">
        <v>331</v>
      </c>
      <c r="E4" s="674" t="s">
        <v>332</v>
      </c>
      <c r="F4" s="674" t="s">
        <v>331</v>
      </c>
      <c r="G4" s="674" t="s">
        <v>332</v>
      </c>
      <c r="H4" s="675"/>
      <c r="I4" s="493"/>
      <c r="J4" s="493"/>
      <c r="K4" s="493"/>
    </row>
    <row r="5" spans="1:14" s="135" customFormat="1" ht="30" customHeight="1">
      <c r="A5" s="678"/>
      <c r="B5" s="671"/>
      <c r="C5" s="680"/>
      <c r="D5" s="676"/>
      <c r="E5" s="676"/>
      <c r="F5" s="676"/>
      <c r="G5" s="676"/>
      <c r="H5" s="676"/>
      <c r="I5" s="493"/>
      <c r="J5" s="493"/>
      <c r="K5" s="493"/>
    </row>
    <row r="6" spans="1:14" ht="30" customHeight="1">
      <c r="A6" s="679"/>
      <c r="B6" s="672"/>
      <c r="C6" s="442">
        <v>1</v>
      </c>
      <c r="D6" s="442">
        <v>2</v>
      </c>
      <c r="E6" s="442">
        <v>3</v>
      </c>
      <c r="F6" s="442">
        <v>4</v>
      </c>
      <c r="G6" s="442">
        <v>5</v>
      </c>
      <c r="H6" s="442" t="s">
        <v>333</v>
      </c>
    </row>
    <row r="7" spans="1:14" ht="39.75" customHeight="1">
      <c r="A7" s="443">
        <v>1</v>
      </c>
      <c r="B7" s="444" t="s">
        <v>334</v>
      </c>
      <c r="C7" s="445">
        <f>SUM(C8:C10)</f>
        <v>0</v>
      </c>
      <c r="D7" s="445">
        <f>SUM(D8:D10)</f>
        <v>0</v>
      </c>
      <c r="E7" s="445">
        <f>SUM(E8:E10)</f>
        <v>0</v>
      </c>
      <c r="F7" s="445">
        <f>SUM(F8:F10)</f>
        <v>0</v>
      </c>
      <c r="G7" s="445">
        <f>SUM(G8:G10)</f>
        <v>0</v>
      </c>
      <c r="H7" s="445">
        <f>F7-D7</f>
        <v>0</v>
      </c>
    </row>
    <row r="8" spans="1:14" ht="30" customHeight="1">
      <c r="A8" s="443">
        <v>2</v>
      </c>
      <c r="B8" s="444" t="s">
        <v>335</v>
      </c>
      <c r="C8" s="446"/>
      <c r="D8" s="446"/>
      <c r="E8" s="446"/>
      <c r="F8" s="446"/>
      <c r="G8" s="446"/>
      <c r="H8" s="447">
        <f t="shared" ref="H8:H20" si="0">F8-D8</f>
        <v>0</v>
      </c>
    </row>
    <row r="9" spans="1:14" ht="30" customHeight="1">
      <c r="A9" s="443">
        <v>3</v>
      </c>
      <c r="B9" s="444" t="s">
        <v>336</v>
      </c>
      <c r="C9" s="446"/>
      <c r="D9" s="446"/>
      <c r="E9" s="446"/>
      <c r="F9" s="446"/>
      <c r="G9" s="446"/>
      <c r="H9" s="447">
        <f t="shared" si="0"/>
        <v>0</v>
      </c>
    </row>
    <row r="10" spans="1:14" ht="30" customHeight="1">
      <c r="A10" s="443">
        <v>4</v>
      </c>
      <c r="B10" s="444" t="s">
        <v>337</v>
      </c>
      <c r="C10" s="446"/>
      <c r="D10" s="446"/>
      <c r="E10" s="446"/>
      <c r="F10" s="446"/>
      <c r="G10" s="446"/>
      <c r="H10" s="447">
        <f t="shared" si="0"/>
        <v>0</v>
      </c>
    </row>
    <row r="11" spans="1:14" ht="30" customHeight="1">
      <c r="A11" s="443">
        <v>5</v>
      </c>
      <c r="B11" s="444" t="s">
        <v>338</v>
      </c>
      <c r="C11" s="445">
        <f>SUM(C12:C14)</f>
        <v>0</v>
      </c>
      <c r="D11" s="445">
        <f>SUM(D12:D14)</f>
        <v>0</v>
      </c>
      <c r="E11" s="445">
        <f>SUM(E12:E14)</f>
        <v>0</v>
      </c>
      <c r="F11" s="445">
        <f>SUM(F12:F14)</f>
        <v>0</v>
      </c>
      <c r="G11" s="445">
        <f>SUM(G12:G14)</f>
        <v>0</v>
      </c>
      <c r="H11" s="445">
        <f t="shared" si="0"/>
        <v>0</v>
      </c>
    </row>
    <row r="12" spans="1:14" ht="30" customHeight="1">
      <c r="A12" s="443">
        <v>6</v>
      </c>
      <c r="B12" s="444" t="s">
        <v>339</v>
      </c>
      <c r="C12" s="446"/>
      <c r="D12" s="446"/>
      <c r="E12" s="446"/>
      <c r="F12" s="446"/>
      <c r="G12" s="446"/>
      <c r="H12" s="447">
        <f t="shared" si="0"/>
        <v>0</v>
      </c>
    </row>
    <row r="13" spans="1:14" ht="30" customHeight="1">
      <c r="A13" s="443">
        <v>7</v>
      </c>
      <c r="B13" s="444" t="s">
        <v>340</v>
      </c>
      <c r="C13" s="446"/>
      <c r="D13" s="446"/>
      <c r="E13" s="446"/>
      <c r="F13" s="446"/>
      <c r="G13" s="446"/>
      <c r="H13" s="447">
        <f t="shared" si="0"/>
        <v>0</v>
      </c>
    </row>
    <row r="14" spans="1:14" ht="30" customHeight="1">
      <c r="A14" s="443">
        <v>8</v>
      </c>
      <c r="B14" s="444" t="s">
        <v>341</v>
      </c>
      <c r="C14" s="446"/>
      <c r="D14" s="446"/>
      <c r="E14" s="446"/>
      <c r="F14" s="446"/>
      <c r="G14" s="446"/>
      <c r="H14" s="447">
        <f t="shared" si="0"/>
        <v>0</v>
      </c>
    </row>
    <row r="15" spans="1:14" ht="30" customHeight="1">
      <c r="A15" s="443">
        <v>9</v>
      </c>
      <c r="B15" s="444" t="s">
        <v>342</v>
      </c>
      <c r="C15" s="445">
        <f>SUM(C16:C18)</f>
        <v>0</v>
      </c>
      <c r="D15" s="445">
        <f>SUM(D16:D18)</f>
        <v>0</v>
      </c>
      <c r="E15" s="445">
        <f>SUM(E16:E18)</f>
        <v>0</v>
      </c>
      <c r="F15" s="445">
        <f>SUM(F16:F18)</f>
        <v>0</v>
      </c>
      <c r="G15" s="445">
        <f>SUM(G16:G18)</f>
        <v>0</v>
      </c>
      <c r="H15" s="445">
        <f t="shared" si="0"/>
        <v>0</v>
      </c>
    </row>
    <row r="16" spans="1:14" ht="30" customHeight="1">
      <c r="A16" s="443">
        <v>10</v>
      </c>
      <c r="B16" s="444" t="s">
        <v>343</v>
      </c>
      <c r="C16" s="446"/>
      <c r="D16" s="446"/>
      <c r="E16" s="446"/>
      <c r="F16" s="446"/>
      <c r="G16" s="446"/>
      <c r="H16" s="447">
        <f t="shared" si="0"/>
        <v>0</v>
      </c>
    </row>
    <row r="17" spans="1:8" ht="30" customHeight="1">
      <c r="A17" s="443">
        <v>11</v>
      </c>
      <c r="B17" s="444" t="s">
        <v>344</v>
      </c>
      <c r="C17" s="446"/>
      <c r="D17" s="446"/>
      <c r="E17" s="446"/>
      <c r="F17" s="446"/>
      <c r="G17" s="446"/>
      <c r="H17" s="447">
        <f t="shared" si="0"/>
        <v>0</v>
      </c>
    </row>
    <row r="18" spans="1:8" ht="30" customHeight="1">
      <c r="A18" s="443">
        <v>12</v>
      </c>
      <c r="B18" s="444" t="s">
        <v>345</v>
      </c>
      <c r="C18" s="446"/>
      <c r="D18" s="446"/>
      <c r="E18" s="446"/>
      <c r="F18" s="446"/>
      <c r="G18" s="446"/>
      <c r="H18" s="447">
        <f t="shared" si="0"/>
        <v>0</v>
      </c>
    </row>
    <row r="19" spans="1:8" ht="30" customHeight="1">
      <c r="A19" s="443">
        <v>13</v>
      </c>
      <c r="B19" s="444" t="s">
        <v>346</v>
      </c>
      <c r="C19" s="446"/>
      <c r="D19" s="446"/>
      <c r="E19" s="446"/>
      <c r="F19" s="446"/>
      <c r="G19" s="446"/>
      <c r="H19" s="447">
        <f t="shared" si="0"/>
        <v>0</v>
      </c>
    </row>
    <row r="20" spans="1:8" ht="30" customHeight="1">
      <c r="A20" s="443">
        <v>14</v>
      </c>
      <c r="B20" s="444" t="s">
        <v>347</v>
      </c>
      <c r="C20" s="445">
        <f>C7+C11+C15+C19</f>
        <v>0</v>
      </c>
      <c r="D20" s="445">
        <f>D7+D11+D15+D19</f>
        <v>0</v>
      </c>
      <c r="E20" s="445">
        <f>E7+E11+E15+E19</f>
        <v>0</v>
      </c>
      <c r="F20" s="445">
        <f>F7+F11+F15+F19</f>
        <v>0</v>
      </c>
      <c r="G20" s="445">
        <f>G7+G11+G15+G19</f>
        <v>0</v>
      </c>
      <c r="H20" s="445">
        <f t="shared" si="0"/>
        <v>0</v>
      </c>
    </row>
  </sheetData>
  <mergeCells count="12">
    <mergeCell ref="A1:H1"/>
    <mergeCell ref="B3:B6"/>
    <mergeCell ref="D3:E3"/>
    <mergeCell ref="F3:G3"/>
    <mergeCell ref="H3:H5"/>
    <mergeCell ref="A3:A6"/>
    <mergeCell ref="C3:C5"/>
    <mergeCell ref="D4:D5"/>
    <mergeCell ref="E4:E5"/>
    <mergeCell ref="F4:F5"/>
    <mergeCell ref="G4:G5"/>
    <mergeCell ref="A2:H2"/>
  </mergeCells>
  <phoneticPr fontId="7" type="noConversion"/>
  <hyperlinks>
    <hyperlink ref="A1:G1" location="数据库!A134" display="A105020"/>
  </hyperlinks>
  <printOptions horizontalCentered="1"/>
  <pageMargins left="0.43" right="0.21" top="0.78740157480314965" bottom="0.39370078740157483" header="0" footer="0"/>
  <pageSetup paperSize="9"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sheetPr codeName="Sheet52" enableFormatConditionsCalculation="0">
    <tabColor rgb="FF00B050"/>
  </sheetPr>
  <dimension ref="A1:Q18"/>
  <sheetViews>
    <sheetView zoomScaleSheetLayoutView="100" workbookViewId="0">
      <selection activeCell="F19" sqref="A19:XFD1048576"/>
    </sheetView>
  </sheetViews>
  <sheetFormatPr defaultColWidth="0" defaultRowHeight="14.25" zeroHeight="1"/>
  <cols>
    <col min="1" max="1" width="4.75" style="123" customWidth="1"/>
    <col min="2" max="2" width="7.625" style="123" customWidth="1"/>
    <col min="3" max="3" width="12.625" style="123" customWidth="1"/>
    <col min="4" max="5" width="11.25" style="123" customWidth="1"/>
    <col min="6" max="6" width="12.875" style="123" customWidth="1"/>
    <col min="7" max="13" width="8.5" style="123" customWidth="1"/>
    <col min="14" max="14" width="11.625" style="123" customWidth="1"/>
    <col min="15" max="15" width="9" style="496" customWidth="1"/>
    <col min="16" max="16" width="11.625" style="496" customWidth="1"/>
    <col min="17" max="17" width="9" style="496" customWidth="1"/>
    <col min="18" max="16384" width="9" style="123" hidden="1"/>
  </cols>
  <sheetData>
    <row r="1" spans="1:17" s="304" customFormat="1" ht="20.100000000000001" customHeight="1">
      <c r="A1" s="682" t="s">
        <v>221</v>
      </c>
      <c r="B1" s="682"/>
      <c r="C1" s="682"/>
      <c r="D1" s="682"/>
      <c r="E1" s="682"/>
      <c r="F1" s="682"/>
      <c r="G1" s="682"/>
      <c r="H1" s="682"/>
      <c r="I1" s="682"/>
      <c r="J1" s="682"/>
      <c r="K1" s="682"/>
      <c r="L1" s="682"/>
      <c r="M1" s="682"/>
      <c r="N1" s="682"/>
      <c r="O1" s="487"/>
      <c r="P1" s="488"/>
      <c r="Q1" s="486"/>
    </row>
    <row r="2" spans="1:17" s="121" customFormat="1" ht="42" customHeight="1">
      <c r="A2" s="605" t="s">
        <v>363</v>
      </c>
      <c r="B2" s="605"/>
      <c r="C2" s="605"/>
      <c r="D2" s="605"/>
      <c r="E2" s="605"/>
      <c r="F2" s="605"/>
      <c r="G2" s="605"/>
      <c r="H2" s="605"/>
      <c r="I2" s="605"/>
      <c r="J2" s="605"/>
      <c r="K2" s="605"/>
      <c r="L2" s="605"/>
      <c r="M2" s="605"/>
      <c r="N2" s="605"/>
      <c r="O2" s="487"/>
      <c r="P2" s="488"/>
      <c r="Q2" s="495"/>
    </row>
    <row r="3" spans="1:17" s="75" customFormat="1" ht="15" customHeight="1">
      <c r="A3" s="684" t="s">
        <v>0</v>
      </c>
      <c r="B3" s="687" t="s">
        <v>1</v>
      </c>
      <c r="C3" s="688"/>
      <c r="D3" s="683" t="s">
        <v>364</v>
      </c>
      <c r="E3" s="683"/>
      <c r="F3" s="683"/>
      <c r="G3" s="683" t="s">
        <v>365</v>
      </c>
      <c r="H3" s="683"/>
      <c r="I3" s="683"/>
      <c r="J3" s="683"/>
      <c r="K3" s="683"/>
      <c r="L3" s="683"/>
      <c r="M3" s="683"/>
      <c r="N3" s="684" t="s">
        <v>128</v>
      </c>
      <c r="O3" s="487"/>
      <c r="P3" s="488"/>
      <c r="Q3" s="494"/>
    </row>
    <row r="4" spans="1:17" s="75" customFormat="1" ht="15" customHeight="1">
      <c r="A4" s="684"/>
      <c r="B4" s="689"/>
      <c r="C4" s="690"/>
      <c r="D4" s="684" t="s">
        <v>125</v>
      </c>
      <c r="E4" s="684" t="s">
        <v>127</v>
      </c>
      <c r="F4" s="684" t="s">
        <v>128</v>
      </c>
      <c r="G4" s="684" t="s">
        <v>366</v>
      </c>
      <c r="H4" s="684" t="s">
        <v>367</v>
      </c>
      <c r="I4" s="684" t="s">
        <v>368</v>
      </c>
      <c r="J4" s="684" t="s">
        <v>369</v>
      </c>
      <c r="K4" s="684" t="s">
        <v>370</v>
      </c>
      <c r="L4" s="684" t="s">
        <v>371</v>
      </c>
      <c r="M4" s="684" t="s">
        <v>128</v>
      </c>
      <c r="N4" s="684"/>
      <c r="O4" s="487"/>
      <c r="P4" s="488"/>
      <c r="Q4" s="494"/>
    </row>
    <row r="5" spans="1:17" s="75" customFormat="1" ht="15" customHeight="1">
      <c r="A5" s="684"/>
      <c r="B5" s="689"/>
      <c r="C5" s="690"/>
      <c r="D5" s="684"/>
      <c r="E5" s="684"/>
      <c r="F5" s="684"/>
      <c r="G5" s="684"/>
      <c r="H5" s="684"/>
      <c r="I5" s="684"/>
      <c r="J5" s="684"/>
      <c r="K5" s="684"/>
      <c r="L5" s="684"/>
      <c r="M5" s="684"/>
      <c r="N5" s="684"/>
      <c r="O5" s="494"/>
      <c r="P5" s="494"/>
      <c r="Q5" s="494"/>
    </row>
    <row r="6" spans="1:17" s="75" customFormat="1" ht="15" customHeight="1">
      <c r="A6" s="684"/>
      <c r="B6" s="689"/>
      <c r="C6" s="690"/>
      <c r="D6" s="684"/>
      <c r="E6" s="684"/>
      <c r="F6" s="684"/>
      <c r="G6" s="684"/>
      <c r="H6" s="684"/>
      <c r="I6" s="684"/>
      <c r="J6" s="684"/>
      <c r="K6" s="684"/>
      <c r="L6" s="684"/>
      <c r="M6" s="684"/>
      <c r="N6" s="684"/>
      <c r="O6" s="494"/>
      <c r="P6" s="494"/>
      <c r="Q6" s="494"/>
    </row>
    <row r="7" spans="1:17" s="75" customFormat="1" ht="15" customHeight="1">
      <c r="A7" s="684"/>
      <c r="B7" s="689"/>
      <c r="C7" s="690"/>
      <c r="D7" s="683">
        <v>1</v>
      </c>
      <c r="E7" s="683">
        <v>2</v>
      </c>
      <c r="F7" s="683" t="s">
        <v>372</v>
      </c>
      <c r="G7" s="683">
        <v>4</v>
      </c>
      <c r="H7" s="683">
        <v>5</v>
      </c>
      <c r="I7" s="683">
        <v>6</v>
      </c>
      <c r="J7" s="683">
        <v>7</v>
      </c>
      <c r="K7" s="684" t="s">
        <v>373</v>
      </c>
      <c r="L7" s="684" t="s">
        <v>374</v>
      </c>
      <c r="M7" s="684" t="s">
        <v>375</v>
      </c>
      <c r="N7" s="683" t="s">
        <v>376</v>
      </c>
      <c r="O7" s="494"/>
      <c r="P7" s="494"/>
      <c r="Q7" s="494"/>
    </row>
    <row r="8" spans="1:17" s="75" customFormat="1" ht="15" customHeight="1">
      <c r="A8" s="684"/>
      <c r="B8" s="691"/>
      <c r="C8" s="692"/>
      <c r="D8" s="683"/>
      <c r="E8" s="683"/>
      <c r="F8" s="683"/>
      <c r="G8" s="683"/>
      <c r="H8" s="683"/>
      <c r="I8" s="683"/>
      <c r="J8" s="683"/>
      <c r="K8" s="684"/>
      <c r="L8" s="684"/>
      <c r="M8" s="684"/>
      <c r="N8" s="683"/>
      <c r="O8" s="494"/>
      <c r="P8" s="494"/>
      <c r="Q8" s="494"/>
    </row>
    <row r="9" spans="1:17" s="75" customFormat="1" ht="24.95" customHeight="1">
      <c r="A9" s="79">
        <v>1</v>
      </c>
      <c r="B9" s="663" t="s">
        <v>199</v>
      </c>
      <c r="C9" s="664"/>
      <c r="D9" s="97"/>
      <c r="E9" s="97"/>
      <c r="F9" s="248">
        <f t="shared" ref="F9:F18" si="0">E9-D9</f>
        <v>0</v>
      </c>
      <c r="G9" s="97"/>
      <c r="H9" s="97"/>
      <c r="I9" s="97"/>
      <c r="J9" s="97"/>
      <c r="K9" s="248">
        <f t="shared" ref="K9:K18" si="1">G9-I9</f>
        <v>0</v>
      </c>
      <c r="L9" s="248">
        <f t="shared" ref="L9:L18" si="2">H9-J9</f>
        <v>0</v>
      </c>
      <c r="M9" s="248">
        <f t="shared" ref="M9:M18" si="3">L9-K9</f>
        <v>0</v>
      </c>
      <c r="N9" s="248">
        <f t="shared" ref="N9:N18" si="4">F9+M9</f>
        <v>0</v>
      </c>
      <c r="O9" s="494"/>
      <c r="P9" s="494"/>
      <c r="Q9" s="494"/>
    </row>
    <row r="10" spans="1:17" s="75" customFormat="1" ht="24.95" customHeight="1">
      <c r="A10" s="79">
        <v>2</v>
      </c>
      <c r="B10" s="663" t="s">
        <v>200</v>
      </c>
      <c r="C10" s="664"/>
      <c r="D10" s="97"/>
      <c r="E10" s="97"/>
      <c r="F10" s="248">
        <f t="shared" si="0"/>
        <v>0</v>
      </c>
      <c r="G10" s="97"/>
      <c r="H10" s="97"/>
      <c r="I10" s="97"/>
      <c r="J10" s="97"/>
      <c r="K10" s="248">
        <f t="shared" si="1"/>
        <v>0</v>
      </c>
      <c r="L10" s="248">
        <f t="shared" si="2"/>
        <v>0</v>
      </c>
      <c r="M10" s="248">
        <f t="shared" si="3"/>
        <v>0</v>
      </c>
      <c r="N10" s="248">
        <f t="shared" si="4"/>
        <v>0</v>
      </c>
      <c r="O10" s="494"/>
      <c r="P10" s="494"/>
      <c r="Q10" s="494"/>
    </row>
    <row r="11" spans="1:17" s="75" customFormat="1" ht="24.95" customHeight="1">
      <c r="A11" s="79">
        <v>3</v>
      </c>
      <c r="B11" s="685" t="s">
        <v>201</v>
      </c>
      <c r="C11" s="686"/>
      <c r="D11" s="97"/>
      <c r="E11" s="97"/>
      <c r="F11" s="248">
        <f t="shared" si="0"/>
        <v>0</v>
      </c>
      <c r="G11" s="97"/>
      <c r="H11" s="97"/>
      <c r="I11" s="97"/>
      <c r="J11" s="97"/>
      <c r="K11" s="248">
        <f t="shared" si="1"/>
        <v>0</v>
      </c>
      <c r="L11" s="248">
        <f t="shared" si="2"/>
        <v>0</v>
      </c>
      <c r="M11" s="248">
        <f t="shared" si="3"/>
        <v>0</v>
      </c>
      <c r="N11" s="248">
        <f t="shared" si="4"/>
        <v>0</v>
      </c>
      <c r="O11" s="494"/>
      <c r="P11" s="494"/>
      <c r="Q11" s="494"/>
    </row>
    <row r="12" spans="1:17" s="75" customFormat="1" ht="24.95" customHeight="1">
      <c r="A12" s="79">
        <v>4</v>
      </c>
      <c r="B12" s="663" t="s">
        <v>202</v>
      </c>
      <c r="C12" s="664"/>
      <c r="D12" s="97"/>
      <c r="E12" s="97"/>
      <c r="F12" s="248">
        <f t="shared" si="0"/>
        <v>0</v>
      </c>
      <c r="G12" s="97"/>
      <c r="H12" s="97"/>
      <c r="I12" s="97"/>
      <c r="J12" s="97"/>
      <c r="K12" s="248">
        <f t="shared" si="1"/>
        <v>0</v>
      </c>
      <c r="L12" s="248">
        <f t="shared" si="2"/>
        <v>0</v>
      </c>
      <c r="M12" s="248">
        <f t="shared" si="3"/>
        <v>0</v>
      </c>
      <c r="N12" s="248">
        <f t="shared" si="4"/>
        <v>0</v>
      </c>
      <c r="O12" s="494"/>
      <c r="P12" s="494"/>
      <c r="Q12" s="494"/>
    </row>
    <row r="13" spans="1:17" s="75" customFormat="1" ht="24.95" customHeight="1">
      <c r="A13" s="79">
        <v>5</v>
      </c>
      <c r="B13" s="663" t="s">
        <v>203</v>
      </c>
      <c r="C13" s="664"/>
      <c r="D13" s="97"/>
      <c r="E13" s="97"/>
      <c r="F13" s="248">
        <f t="shared" si="0"/>
        <v>0</v>
      </c>
      <c r="G13" s="97"/>
      <c r="H13" s="97"/>
      <c r="I13" s="97"/>
      <c r="J13" s="97"/>
      <c r="K13" s="248">
        <f t="shared" si="1"/>
        <v>0</v>
      </c>
      <c r="L13" s="248">
        <f t="shared" si="2"/>
        <v>0</v>
      </c>
      <c r="M13" s="248">
        <f t="shared" si="3"/>
        <v>0</v>
      </c>
      <c r="N13" s="248">
        <f t="shared" si="4"/>
        <v>0</v>
      </c>
      <c r="O13" s="494"/>
      <c r="P13" s="494"/>
      <c r="Q13" s="494"/>
    </row>
    <row r="14" spans="1:17" s="75" customFormat="1" ht="24.95" customHeight="1">
      <c r="A14" s="79">
        <v>6</v>
      </c>
      <c r="B14" s="685" t="s">
        <v>204</v>
      </c>
      <c r="C14" s="686"/>
      <c r="D14" s="97"/>
      <c r="E14" s="97"/>
      <c r="F14" s="248">
        <f t="shared" si="0"/>
        <v>0</v>
      </c>
      <c r="G14" s="97"/>
      <c r="H14" s="97"/>
      <c r="I14" s="97"/>
      <c r="J14" s="97"/>
      <c r="K14" s="248">
        <f t="shared" si="1"/>
        <v>0</v>
      </c>
      <c r="L14" s="248">
        <f t="shared" si="2"/>
        <v>0</v>
      </c>
      <c r="M14" s="248">
        <f t="shared" si="3"/>
        <v>0</v>
      </c>
      <c r="N14" s="248">
        <f t="shared" si="4"/>
        <v>0</v>
      </c>
      <c r="O14" s="494"/>
      <c r="P14" s="494"/>
      <c r="Q14" s="494"/>
    </row>
    <row r="15" spans="1:17" s="75" customFormat="1" ht="24.95" customHeight="1">
      <c r="A15" s="79">
        <v>7</v>
      </c>
      <c r="B15" s="685" t="s">
        <v>205</v>
      </c>
      <c r="C15" s="686"/>
      <c r="D15" s="97"/>
      <c r="E15" s="97"/>
      <c r="F15" s="248">
        <f t="shared" si="0"/>
        <v>0</v>
      </c>
      <c r="G15" s="97"/>
      <c r="H15" s="97"/>
      <c r="I15" s="97"/>
      <c r="J15" s="97"/>
      <c r="K15" s="248">
        <f t="shared" si="1"/>
        <v>0</v>
      </c>
      <c r="L15" s="248">
        <f t="shared" si="2"/>
        <v>0</v>
      </c>
      <c r="M15" s="248">
        <f t="shared" si="3"/>
        <v>0</v>
      </c>
      <c r="N15" s="248">
        <f t="shared" si="4"/>
        <v>0</v>
      </c>
      <c r="O15" s="494"/>
      <c r="P15" s="494"/>
      <c r="Q15" s="494"/>
    </row>
    <row r="16" spans="1:17" s="75" customFormat="1" ht="24.95" customHeight="1">
      <c r="A16" s="79">
        <v>8</v>
      </c>
      <c r="B16" s="685" t="s">
        <v>206</v>
      </c>
      <c r="C16" s="686"/>
      <c r="D16" s="97"/>
      <c r="E16" s="97"/>
      <c r="F16" s="248">
        <f t="shared" si="0"/>
        <v>0</v>
      </c>
      <c r="G16" s="97"/>
      <c r="H16" s="97"/>
      <c r="I16" s="97"/>
      <c r="J16" s="97"/>
      <c r="K16" s="248">
        <f t="shared" si="1"/>
        <v>0</v>
      </c>
      <c r="L16" s="248">
        <f t="shared" si="2"/>
        <v>0</v>
      </c>
      <c r="M16" s="248">
        <f t="shared" si="3"/>
        <v>0</v>
      </c>
      <c r="N16" s="248">
        <f t="shared" si="4"/>
        <v>0</v>
      </c>
      <c r="O16" s="494"/>
      <c r="P16" s="494"/>
      <c r="Q16" s="494"/>
    </row>
    <row r="17" spans="1:17" s="75" customFormat="1" ht="24.95" customHeight="1">
      <c r="A17" s="79">
        <v>9</v>
      </c>
      <c r="B17" s="663" t="s">
        <v>207</v>
      </c>
      <c r="C17" s="664"/>
      <c r="D17" s="97"/>
      <c r="E17" s="97"/>
      <c r="F17" s="248">
        <f t="shared" si="0"/>
        <v>0</v>
      </c>
      <c r="G17" s="97"/>
      <c r="H17" s="97"/>
      <c r="I17" s="97"/>
      <c r="J17" s="97"/>
      <c r="K17" s="248">
        <f t="shared" si="1"/>
        <v>0</v>
      </c>
      <c r="L17" s="248">
        <f t="shared" si="2"/>
        <v>0</v>
      </c>
      <c r="M17" s="248">
        <f t="shared" si="3"/>
        <v>0</v>
      </c>
      <c r="N17" s="248">
        <f t="shared" si="4"/>
        <v>0</v>
      </c>
      <c r="O17" s="494"/>
      <c r="P17" s="494"/>
      <c r="Q17" s="494"/>
    </row>
    <row r="18" spans="1:17" s="75" customFormat="1" ht="24.95" customHeight="1">
      <c r="A18" s="79">
        <v>10</v>
      </c>
      <c r="B18" s="663" t="s">
        <v>377</v>
      </c>
      <c r="C18" s="664"/>
      <c r="D18" s="248">
        <f t="shared" ref="D18:J18" si="5">SUM(D9:D17)</f>
        <v>0</v>
      </c>
      <c r="E18" s="248">
        <f t="shared" si="5"/>
        <v>0</v>
      </c>
      <c r="F18" s="248">
        <f t="shared" si="0"/>
        <v>0</v>
      </c>
      <c r="G18" s="248">
        <f t="shared" si="5"/>
        <v>0</v>
      </c>
      <c r="H18" s="248">
        <f t="shared" si="5"/>
        <v>0</v>
      </c>
      <c r="I18" s="248">
        <f t="shared" si="5"/>
        <v>0</v>
      </c>
      <c r="J18" s="248">
        <f t="shared" si="5"/>
        <v>0</v>
      </c>
      <c r="K18" s="248">
        <f t="shared" si="1"/>
        <v>0</v>
      </c>
      <c r="L18" s="248">
        <f t="shared" si="2"/>
        <v>0</v>
      </c>
      <c r="M18" s="248">
        <f t="shared" si="3"/>
        <v>0</v>
      </c>
      <c r="N18" s="248">
        <f t="shared" si="4"/>
        <v>0</v>
      </c>
      <c r="O18" s="494"/>
      <c r="P18" s="494"/>
      <c r="Q18" s="494"/>
    </row>
  </sheetData>
  <mergeCells count="38">
    <mergeCell ref="M7:M8"/>
    <mergeCell ref="N3:N6"/>
    <mergeCell ref="N7:N8"/>
    <mergeCell ref="G3:M3"/>
    <mergeCell ref="H4:H6"/>
    <mergeCell ref="H7:H8"/>
    <mergeCell ref="I4:I6"/>
    <mergeCell ref="J4:J6"/>
    <mergeCell ref="J7:J8"/>
    <mergeCell ref="K4:K6"/>
    <mergeCell ref="K7:K8"/>
    <mergeCell ref="I7:I8"/>
    <mergeCell ref="G4:G6"/>
    <mergeCell ref="B17:C17"/>
    <mergeCell ref="B18:C18"/>
    <mergeCell ref="B9:C9"/>
    <mergeCell ref="B10:C10"/>
    <mergeCell ref="B11:C11"/>
    <mergeCell ref="B12:C12"/>
    <mergeCell ref="B15:C15"/>
    <mergeCell ref="B13:C13"/>
    <mergeCell ref="B14:C14"/>
    <mergeCell ref="A1:N1"/>
    <mergeCell ref="A2:N2"/>
    <mergeCell ref="G7:G8"/>
    <mergeCell ref="F4:F6"/>
    <mergeCell ref="B16:C16"/>
    <mergeCell ref="F7:F8"/>
    <mergeCell ref="B3:C8"/>
    <mergeCell ref="D3:F3"/>
    <mergeCell ref="A3:A8"/>
    <mergeCell ref="D4:D6"/>
    <mergeCell ref="D7:D8"/>
    <mergeCell ref="E4:E6"/>
    <mergeCell ref="E7:E8"/>
    <mergeCell ref="L4:L6"/>
    <mergeCell ref="L7:L8"/>
    <mergeCell ref="M4:M6"/>
  </mergeCells>
  <phoneticPr fontId="7" type="noConversion"/>
  <hyperlinks>
    <hyperlink ref="A2:N2" location="投资收益表!A1" display="投资收益纳税调整明细表"/>
    <hyperlink ref="A1:N1" location="数据库!A145" display="A105030"/>
  </hyperlinks>
  <printOptions horizontalCentered="1"/>
  <pageMargins left="0.39" right="0.2" top="0.79" bottom="0.39"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sheetPr codeName="Sheet51" enableFormatConditionsCalculation="0">
    <tabColor rgb="FF00B050"/>
  </sheetPr>
  <dimension ref="A1:S14"/>
  <sheetViews>
    <sheetView workbookViewId="0">
      <selection activeCell="Q1" sqref="Q1:S1048576"/>
    </sheetView>
  </sheetViews>
  <sheetFormatPr defaultColWidth="0" defaultRowHeight="14.25" zeroHeight="1"/>
  <cols>
    <col min="1" max="1" width="4.75" style="125" customWidth="1"/>
    <col min="2" max="2" width="7.625" style="125" customWidth="1"/>
    <col min="3" max="3" width="5.25" style="125" customWidth="1"/>
    <col min="4" max="16" width="8.625" style="125" customWidth="1"/>
    <col min="17" max="17" width="6.75" style="501" customWidth="1"/>
    <col min="18" max="19" width="9" style="501" customWidth="1"/>
    <col min="20" max="16384" width="9" style="125" hidden="1"/>
  </cols>
  <sheetData>
    <row r="1" spans="1:19" s="303" customFormat="1" ht="20.100000000000001" customHeight="1">
      <c r="A1" s="697" t="s">
        <v>222</v>
      </c>
      <c r="B1" s="697"/>
      <c r="C1" s="697"/>
      <c r="D1" s="697"/>
      <c r="E1" s="697"/>
      <c r="F1" s="697"/>
      <c r="G1" s="697"/>
      <c r="H1" s="697"/>
      <c r="I1" s="697"/>
      <c r="J1" s="697"/>
      <c r="K1" s="697"/>
      <c r="L1" s="697"/>
      <c r="M1" s="697"/>
      <c r="N1" s="697"/>
      <c r="O1" s="697"/>
      <c r="P1" s="697"/>
      <c r="Q1" s="497"/>
      <c r="R1" s="487"/>
      <c r="S1" s="488"/>
    </row>
    <row r="2" spans="1:19" s="303" customFormat="1" ht="41.25" customHeight="1">
      <c r="A2" s="698" t="s">
        <v>348</v>
      </c>
      <c r="B2" s="698"/>
      <c r="C2" s="698"/>
      <c r="D2" s="698"/>
      <c r="E2" s="698"/>
      <c r="F2" s="698"/>
      <c r="G2" s="698"/>
      <c r="H2" s="698"/>
      <c r="I2" s="698"/>
      <c r="J2" s="698"/>
      <c r="K2" s="698"/>
      <c r="L2" s="698"/>
      <c r="M2" s="698"/>
      <c r="N2" s="698"/>
      <c r="O2" s="698"/>
      <c r="P2" s="698"/>
      <c r="Q2" s="497"/>
      <c r="R2" s="487"/>
      <c r="S2" s="488"/>
    </row>
    <row r="3" spans="1:19" s="77" customFormat="1" ht="15" customHeight="1">
      <c r="A3" s="695" t="s">
        <v>0</v>
      </c>
      <c r="B3" s="700" t="s">
        <v>108</v>
      </c>
      <c r="C3" s="695" t="s">
        <v>132</v>
      </c>
      <c r="D3" s="695" t="s">
        <v>133</v>
      </c>
      <c r="E3" s="701" t="s">
        <v>349</v>
      </c>
      <c r="F3" s="701"/>
      <c r="G3" s="702" t="s">
        <v>134</v>
      </c>
      <c r="H3" s="703"/>
      <c r="I3" s="703"/>
      <c r="J3" s="703"/>
      <c r="K3" s="704"/>
      <c r="L3" s="701" t="s">
        <v>135</v>
      </c>
      <c r="M3" s="701"/>
      <c r="N3" s="701" t="s">
        <v>136</v>
      </c>
      <c r="O3" s="701"/>
      <c r="P3" s="701"/>
      <c r="Q3" s="498"/>
      <c r="R3" s="487"/>
      <c r="S3" s="488"/>
    </row>
    <row r="4" spans="1:19" s="77" customFormat="1" ht="15" customHeight="1">
      <c r="A4" s="696"/>
      <c r="B4" s="700"/>
      <c r="C4" s="696"/>
      <c r="D4" s="696"/>
      <c r="E4" s="701"/>
      <c r="F4" s="701"/>
      <c r="G4" s="693" t="s">
        <v>350</v>
      </c>
      <c r="H4" s="693" t="s">
        <v>351</v>
      </c>
      <c r="I4" s="693" t="s">
        <v>352</v>
      </c>
      <c r="J4" s="693" t="s">
        <v>353</v>
      </c>
      <c r="K4" s="693" t="s">
        <v>354</v>
      </c>
      <c r="L4" s="693" t="s">
        <v>355</v>
      </c>
      <c r="M4" s="695" t="s">
        <v>356</v>
      </c>
      <c r="N4" s="695" t="s">
        <v>357</v>
      </c>
      <c r="O4" s="695" t="s">
        <v>358</v>
      </c>
      <c r="P4" s="695" t="s">
        <v>359</v>
      </c>
      <c r="Q4" s="498"/>
      <c r="R4" s="498"/>
      <c r="S4" s="499"/>
    </row>
    <row r="5" spans="1:19" s="77" customFormat="1" ht="45" customHeight="1">
      <c r="A5" s="696"/>
      <c r="B5" s="700"/>
      <c r="C5" s="696"/>
      <c r="D5" s="696"/>
      <c r="E5" s="128" t="s">
        <v>109</v>
      </c>
      <c r="F5" s="128" t="s">
        <v>360</v>
      </c>
      <c r="G5" s="694"/>
      <c r="H5" s="694"/>
      <c r="I5" s="694"/>
      <c r="J5" s="694"/>
      <c r="K5" s="694"/>
      <c r="L5" s="694"/>
      <c r="M5" s="696"/>
      <c r="N5" s="696"/>
      <c r="O5" s="696"/>
      <c r="P5" s="696"/>
      <c r="Q5" s="498"/>
      <c r="R5" s="498"/>
      <c r="S5" s="499"/>
    </row>
    <row r="6" spans="1:19" s="77" customFormat="1" ht="15" customHeight="1">
      <c r="A6" s="699"/>
      <c r="B6" s="700"/>
      <c r="C6" s="127">
        <v>1</v>
      </c>
      <c r="D6" s="127">
        <v>2</v>
      </c>
      <c r="E6" s="127">
        <v>3</v>
      </c>
      <c r="F6" s="127">
        <v>4</v>
      </c>
      <c r="G6" s="127">
        <v>5</v>
      </c>
      <c r="H6" s="127">
        <v>6</v>
      </c>
      <c r="I6" s="127">
        <v>7</v>
      </c>
      <c r="J6" s="127">
        <v>8</v>
      </c>
      <c r="K6" s="127">
        <v>9</v>
      </c>
      <c r="L6" s="127">
        <v>10</v>
      </c>
      <c r="M6" s="127">
        <v>11</v>
      </c>
      <c r="N6" s="127">
        <v>12</v>
      </c>
      <c r="O6" s="127">
        <v>13</v>
      </c>
      <c r="P6" s="127">
        <v>14</v>
      </c>
      <c r="Q6" s="499"/>
      <c r="R6" s="499"/>
      <c r="S6" s="499"/>
    </row>
    <row r="7" spans="1:19" s="124" customFormat="1" ht="21.75" customHeight="1">
      <c r="A7" s="127">
        <v>1</v>
      </c>
      <c r="B7" s="129" t="s">
        <v>350</v>
      </c>
      <c r="C7" s="130"/>
      <c r="D7" s="131"/>
      <c r="E7" s="132"/>
      <c r="F7" s="116"/>
      <c r="G7" s="132"/>
      <c r="H7" s="132"/>
      <c r="I7" s="132"/>
      <c r="J7" s="132"/>
      <c r="K7" s="132"/>
      <c r="L7" s="116"/>
      <c r="M7" s="116"/>
      <c r="N7" s="108">
        <f>E7-SUM(G7:L7)</f>
        <v>0</v>
      </c>
      <c r="O7" s="132"/>
      <c r="P7" s="132"/>
      <c r="Q7" s="500"/>
      <c r="R7" s="500"/>
      <c r="S7" s="500"/>
    </row>
    <row r="8" spans="1:19" s="124" customFormat="1" ht="21.75" customHeight="1">
      <c r="A8" s="127">
        <v>2</v>
      </c>
      <c r="B8" s="129" t="s">
        <v>351</v>
      </c>
      <c r="C8" s="130"/>
      <c r="D8" s="131"/>
      <c r="E8" s="132"/>
      <c r="F8" s="132"/>
      <c r="G8" s="79" t="s">
        <v>113</v>
      </c>
      <c r="H8" s="132"/>
      <c r="I8" s="132"/>
      <c r="J8" s="132"/>
      <c r="K8" s="132"/>
      <c r="L8" s="132"/>
      <c r="M8" s="132"/>
      <c r="N8" s="108">
        <f>E8-SUM(H8:L8)</f>
        <v>0</v>
      </c>
      <c r="O8" s="132"/>
      <c r="P8" s="134"/>
      <c r="Q8" s="500"/>
      <c r="R8" s="500"/>
      <c r="S8" s="500"/>
    </row>
    <row r="9" spans="1:19" s="124" customFormat="1" ht="21.75" customHeight="1">
      <c r="A9" s="127">
        <v>3</v>
      </c>
      <c r="B9" s="129" t="s">
        <v>352</v>
      </c>
      <c r="C9" s="130"/>
      <c r="D9" s="131"/>
      <c r="E9" s="132"/>
      <c r="F9" s="132"/>
      <c r="G9" s="79" t="s">
        <v>113</v>
      </c>
      <c r="H9" s="79" t="s">
        <v>113</v>
      </c>
      <c r="I9" s="132"/>
      <c r="J9" s="132"/>
      <c r="K9" s="132"/>
      <c r="L9" s="132"/>
      <c r="M9" s="132"/>
      <c r="N9" s="108">
        <f>E9-SUM(I9:L9)</f>
        <v>0</v>
      </c>
      <c r="O9" s="132"/>
      <c r="P9" s="134"/>
      <c r="Q9" s="500"/>
      <c r="R9" s="500"/>
      <c r="S9" s="500"/>
    </row>
    <row r="10" spans="1:19" s="124" customFormat="1" ht="21.75" customHeight="1">
      <c r="A10" s="127">
        <v>4</v>
      </c>
      <c r="B10" s="129" t="s">
        <v>353</v>
      </c>
      <c r="C10" s="130"/>
      <c r="D10" s="131"/>
      <c r="E10" s="132"/>
      <c r="F10" s="132"/>
      <c r="G10" s="79" t="s">
        <v>113</v>
      </c>
      <c r="H10" s="79" t="s">
        <v>113</v>
      </c>
      <c r="I10" s="79" t="s">
        <v>113</v>
      </c>
      <c r="J10" s="132"/>
      <c r="K10" s="132"/>
      <c r="L10" s="132"/>
      <c r="M10" s="132"/>
      <c r="N10" s="108">
        <f>E10-SUM(J10:L10)</f>
        <v>0</v>
      </c>
      <c r="O10" s="132"/>
      <c r="P10" s="134"/>
      <c r="Q10" s="500"/>
      <c r="R10" s="500"/>
      <c r="S10" s="500"/>
    </row>
    <row r="11" spans="1:19" s="124" customFormat="1" ht="21.75" customHeight="1">
      <c r="A11" s="127">
        <v>5</v>
      </c>
      <c r="B11" s="129" t="s">
        <v>354</v>
      </c>
      <c r="C11" s="130"/>
      <c r="D11" s="131"/>
      <c r="E11" s="133"/>
      <c r="F11" s="133"/>
      <c r="G11" s="79" t="s">
        <v>113</v>
      </c>
      <c r="H11" s="79" t="s">
        <v>113</v>
      </c>
      <c r="I11" s="79" t="s">
        <v>113</v>
      </c>
      <c r="J11" s="79" t="s">
        <v>113</v>
      </c>
      <c r="K11" s="133"/>
      <c r="L11" s="133"/>
      <c r="M11" s="133"/>
      <c r="N11" s="108">
        <f>E11-SUM(K11:L11)</f>
        <v>0</v>
      </c>
      <c r="O11" s="133"/>
      <c r="P11" s="134"/>
      <c r="Q11" s="500"/>
      <c r="R11" s="500"/>
      <c r="S11" s="500"/>
    </row>
    <row r="12" spans="1:19" s="124" customFormat="1" ht="21.75" customHeight="1">
      <c r="A12" s="127">
        <v>6</v>
      </c>
      <c r="B12" s="127" t="s">
        <v>361</v>
      </c>
      <c r="C12" s="130"/>
      <c r="D12" s="131"/>
      <c r="E12" s="133"/>
      <c r="F12" s="133"/>
      <c r="G12" s="79" t="s">
        <v>113</v>
      </c>
      <c r="H12" s="79" t="s">
        <v>113</v>
      </c>
      <c r="I12" s="79" t="s">
        <v>113</v>
      </c>
      <c r="J12" s="79" t="s">
        <v>113</v>
      </c>
      <c r="K12" s="79" t="s">
        <v>113</v>
      </c>
      <c r="L12" s="133"/>
      <c r="M12" s="133"/>
      <c r="N12" s="108">
        <f>E12-L12</f>
        <v>0</v>
      </c>
      <c r="O12" s="133"/>
      <c r="P12" s="134"/>
      <c r="Q12" s="500"/>
      <c r="R12" s="500"/>
      <c r="S12" s="500"/>
    </row>
    <row r="13" spans="1:19" s="124" customFormat="1" ht="47.25" customHeight="1">
      <c r="A13" s="127">
        <v>7</v>
      </c>
      <c r="B13" s="128" t="s">
        <v>362</v>
      </c>
      <c r="C13" s="79" t="s">
        <v>113</v>
      </c>
      <c r="D13" s="248">
        <f>SUM(D7:D12)</f>
        <v>0</v>
      </c>
      <c r="E13" s="248">
        <f>SUM(E7:E12)</f>
        <v>0</v>
      </c>
      <c r="F13" s="248">
        <f>SUM(F7:F12)</f>
        <v>0</v>
      </c>
      <c r="G13" s="79" t="s">
        <v>113</v>
      </c>
      <c r="H13" s="79" t="s">
        <v>113</v>
      </c>
      <c r="I13" s="79" t="s">
        <v>113</v>
      </c>
      <c r="J13" s="79" t="s">
        <v>113</v>
      </c>
      <c r="K13" s="79" t="s">
        <v>113</v>
      </c>
      <c r="L13" s="248">
        <f>SUM(L7:L12)</f>
        <v>0</v>
      </c>
      <c r="M13" s="248">
        <f>SUM(M7:M12)</f>
        <v>0</v>
      </c>
      <c r="N13" s="248">
        <f>SUM(N7:N12)</f>
        <v>0</v>
      </c>
      <c r="O13" s="248">
        <f>SUM(O7:O12)</f>
        <v>0</v>
      </c>
      <c r="P13" s="248">
        <f>SUM(P7:P12)</f>
        <v>0</v>
      </c>
      <c r="Q13" s="500"/>
      <c r="R13" s="500"/>
      <c r="S13" s="500"/>
    </row>
    <row r="14" spans="1:19" s="124" customFormat="1" ht="12" hidden="1">
      <c r="Q14" s="500"/>
      <c r="R14" s="500"/>
      <c r="S14" s="500"/>
    </row>
  </sheetData>
  <mergeCells count="20">
    <mergeCell ref="N3:P3"/>
    <mergeCell ref="H4:H5"/>
    <mergeCell ref="I4:I5"/>
    <mergeCell ref="P4:P5"/>
    <mergeCell ref="J4:J5"/>
    <mergeCell ref="K4:K5"/>
    <mergeCell ref="L4:L5"/>
    <mergeCell ref="M4:M5"/>
    <mergeCell ref="A1:P1"/>
    <mergeCell ref="A2:P2"/>
    <mergeCell ref="A3:A6"/>
    <mergeCell ref="B3:B6"/>
    <mergeCell ref="C3:C5"/>
    <mergeCell ref="D3:D5"/>
    <mergeCell ref="G4:G5"/>
    <mergeCell ref="E3:F4"/>
    <mergeCell ref="N4:N5"/>
    <mergeCell ref="O4:O5"/>
    <mergeCell ref="G3:K3"/>
    <mergeCell ref="L3:M3"/>
  </mergeCells>
  <phoneticPr fontId="7" type="noConversion"/>
  <hyperlinks>
    <hyperlink ref="A1:P1" location="数据库!A135" display="A105040"/>
  </hyperlinks>
  <printOptions horizontalCentered="1"/>
  <pageMargins left="0.34" right="0.23" top="0.79" bottom="0.39" header="0" footer="0"/>
  <pageSetup paperSize="9" orientation="landscape" r:id="rId1"/>
  <headerFooter scaleWithDoc="0" alignWithMargins="0"/>
  <drawing r:id="rId2"/>
  <legacyDrawing r:id="rId3"/>
</worksheet>
</file>

<file path=xl/worksheets/sheet16.xml><?xml version="1.0" encoding="utf-8"?>
<worksheet xmlns="http://schemas.openxmlformats.org/spreadsheetml/2006/main" xmlns:r="http://schemas.openxmlformats.org/officeDocument/2006/relationships">
  <sheetPr codeName="Sheet53" enableFormatConditionsCalculation="0">
    <tabColor rgb="FF00B050"/>
  </sheetPr>
  <dimension ref="A1:N21"/>
  <sheetViews>
    <sheetView workbookViewId="0">
      <selection sqref="A1:J17"/>
    </sheetView>
  </sheetViews>
  <sheetFormatPr defaultColWidth="0" defaultRowHeight="14.25" zeroHeight="1"/>
  <cols>
    <col min="1" max="1" width="4.75" style="68" customWidth="1"/>
    <col min="2" max="2" width="7.625" style="68" customWidth="1"/>
    <col min="3" max="3" width="28.375" style="68" customWidth="1"/>
    <col min="4" max="5" width="14" style="68" customWidth="1"/>
    <col min="6" max="6" width="9" style="68" customWidth="1"/>
    <col min="7" max="7" width="10.75" style="68" customWidth="1"/>
    <col min="8" max="9" width="14" style="68" customWidth="1"/>
    <col min="10" max="10" width="13.625" style="68" customWidth="1"/>
    <col min="11" max="11" width="9" style="496" customWidth="1"/>
    <col min="12" max="12" width="9.25" style="496" bestFit="1" customWidth="1"/>
    <col min="13" max="14" width="9" style="496" customWidth="1"/>
    <col min="15" max="16384" width="9" style="68" hidden="1"/>
  </cols>
  <sheetData>
    <row r="1" spans="1:14" s="295" customFormat="1" ht="20.100000000000001" customHeight="1">
      <c r="A1" s="588" t="s">
        <v>114</v>
      </c>
      <c r="B1" s="588"/>
      <c r="C1" s="588"/>
      <c r="D1" s="588"/>
      <c r="E1" s="588"/>
      <c r="F1" s="588"/>
      <c r="G1" s="588"/>
      <c r="H1" s="588"/>
      <c r="I1" s="588"/>
      <c r="J1" s="588"/>
      <c r="K1" s="487"/>
      <c r="L1" s="488"/>
      <c r="M1" s="502"/>
      <c r="N1" s="502"/>
    </row>
    <row r="2" spans="1:14" s="424" customFormat="1" ht="33" customHeight="1">
      <c r="A2" s="597" t="s">
        <v>1401</v>
      </c>
      <c r="B2" s="597"/>
      <c r="C2" s="597"/>
      <c r="D2" s="597"/>
      <c r="E2" s="597"/>
      <c r="F2" s="597"/>
      <c r="G2" s="597"/>
      <c r="H2" s="597"/>
      <c r="I2" s="597"/>
      <c r="J2" s="597"/>
      <c r="K2" s="503"/>
      <c r="L2" s="504"/>
      <c r="M2" s="505"/>
      <c r="N2" s="505"/>
    </row>
    <row r="3" spans="1:14" s="78" customFormat="1" ht="30.75" customHeight="1">
      <c r="A3" s="705" t="s">
        <v>0</v>
      </c>
      <c r="B3" s="655" t="s">
        <v>1</v>
      </c>
      <c r="C3" s="656"/>
      <c r="D3" s="74" t="s">
        <v>125</v>
      </c>
      <c r="E3" s="186" t="s">
        <v>933</v>
      </c>
      <c r="F3" s="96" t="s">
        <v>378</v>
      </c>
      <c r="G3" s="96" t="s">
        <v>379</v>
      </c>
      <c r="H3" s="79" t="s">
        <v>127</v>
      </c>
      <c r="I3" s="74" t="s">
        <v>128</v>
      </c>
      <c r="J3" s="73" t="s">
        <v>380</v>
      </c>
      <c r="K3" s="487"/>
      <c r="L3" s="488"/>
      <c r="M3" s="499"/>
      <c r="N3" s="499"/>
    </row>
    <row r="4" spans="1:14" s="78" customFormat="1" ht="14.25" customHeight="1">
      <c r="A4" s="705"/>
      <c r="B4" s="657"/>
      <c r="C4" s="658"/>
      <c r="D4" s="74">
        <v>1</v>
      </c>
      <c r="E4" s="186">
        <v>2</v>
      </c>
      <c r="F4" s="79">
        <v>3</v>
      </c>
      <c r="G4" s="74">
        <v>4</v>
      </c>
      <c r="H4" s="79">
        <v>5</v>
      </c>
      <c r="I4" s="186" t="s">
        <v>934</v>
      </c>
      <c r="J4" s="350" t="s">
        <v>947</v>
      </c>
      <c r="K4" s="506"/>
      <c r="L4" s="499"/>
      <c r="M4" s="499"/>
      <c r="N4" s="499"/>
    </row>
    <row r="5" spans="1:14" s="75" customFormat="1" ht="21" customHeight="1">
      <c r="A5" s="79">
        <v>1</v>
      </c>
      <c r="B5" s="706" t="s">
        <v>381</v>
      </c>
      <c r="C5" s="707"/>
      <c r="D5" s="97">
        <v>62000</v>
      </c>
      <c r="E5" s="97">
        <v>62000</v>
      </c>
      <c r="F5" s="116" t="s">
        <v>113</v>
      </c>
      <c r="G5" s="116" t="s">
        <v>113</v>
      </c>
      <c r="H5" s="98">
        <v>62000</v>
      </c>
      <c r="I5" s="98">
        <f>D5-H5</f>
        <v>0</v>
      </c>
      <c r="J5" s="79" t="s">
        <v>113</v>
      </c>
      <c r="K5" s="489"/>
      <c r="L5" s="494"/>
      <c r="M5" s="494"/>
      <c r="N5" s="494"/>
    </row>
    <row r="6" spans="1:14" s="75" customFormat="1" ht="21" customHeight="1">
      <c r="A6" s="79">
        <v>2</v>
      </c>
      <c r="B6" s="663" t="s">
        <v>382</v>
      </c>
      <c r="C6" s="664"/>
      <c r="D6" s="97"/>
      <c r="E6" s="97"/>
      <c r="F6" s="116" t="s">
        <v>113</v>
      </c>
      <c r="G6" s="116" t="s">
        <v>113</v>
      </c>
      <c r="H6" s="98">
        <f>D6</f>
        <v>0</v>
      </c>
      <c r="I6" s="98">
        <f t="shared" ref="I6:I16" si="0">D6-H6</f>
        <v>0</v>
      </c>
      <c r="J6" s="79" t="s">
        <v>113</v>
      </c>
      <c r="K6" s="489"/>
      <c r="L6" s="494"/>
      <c r="M6" s="494"/>
      <c r="N6" s="494"/>
    </row>
    <row r="7" spans="1:14" s="75" customFormat="1" ht="21" customHeight="1">
      <c r="A7" s="79">
        <v>3</v>
      </c>
      <c r="B7" s="663" t="s">
        <v>383</v>
      </c>
      <c r="C7" s="664"/>
      <c r="D7" s="97"/>
      <c r="E7" s="97"/>
      <c r="F7" s="117">
        <v>0.14000000000000001</v>
      </c>
      <c r="G7" s="116" t="s">
        <v>113</v>
      </c>
      <c r="H7" s="98"/>
      <c r="I7" s="98">
        <f t="shared" si="0"/>
        <v>0</v>
      </c>
      <c r="J7" s="79" t="s">
        <v>113</v>
      </c>
      <c r="K7" s="489"/>
      <c r="L7" s="494"/>
      <c r="M7" s="494"/>
      <c r="N7" s="494"/>
    </row>
    <row r="8" spans="1:14" s="75" customFormat="1" ht="21" customHeight="1">
      <c r="A8" s="79">
        <v>4</v>
      </c>
      <c r="B8" s="663" t="s">
        <v>384</v>
      </c>
      <c r="C8" s="664"/>
      <c r="D8" s="97"/>
      <c r="E8" s="97"/>
      <c r="F8" s="116" t="s">
        <v>113</v>
      </c>
      <c r="G8" s="97">
        <f>G9</f>
        <v>0</v>
      </c>
      <c r="H8" s="98"/>
      <c r="I8" s="98">
        <f>I9+I10</f>
        <v>0</v>
      </c>
      <c r="J8" s="339">
        <f>E8+G8-H8</f>
        <v>0</v>
      </c>
      <c r="K8" s="489"/>
      <c r="L8" s="494"/>
      <c r="M8" s="494"/>
      <c r="N8" s="494"/>
    </row>
    <row r="9" spans="1:14" s="75" customFormat="1" ht="21" customHeight="1">
      <c r="A9" s="79">
        <v>5</v>
      </c>
      <c r="B9" s="663" t="s">
        <v>385</v>
      </c>
      <c r="C9" s="664"/>
      <c r="D9" s="97"/>
      <c r="E9" s="97"/>
      <c r="F9" s="118">
        <v>2.5000000000000001E-2</v>
      </c>
      <c r="G9" s="116"/>
      <c r="H9" s="98"/>
      <c r="I9" s="98">
        <f t="shared" si="0"/>
        <v>0</v>
      </c>
      <c r="J9" s="339">
        <f>E9+G9-H9</f>
        <v>0</v>
      </c>
      <c r="K9" s="489"/>
      <c r="L9" s="494"/>
      <c r="M9" s="494"/>
      <c r="N9" s="494"/>
    </row>
    <row r="10" spans="1:14" s="75" customFormat="1" ht="21" customHeight="1">
      <c r="A10" s="79">
        <v>6</v>
      </c>
      <c r="B10" s="663" t="s">
        <v>870</v>
      </c>
      <c r="C10" s="664"/>
      <c r="D10" s="97"/>
      <c r="E10" s="97"/>
      <c r="F10" s="119"/>
      <c r="G10" s="116" t="s">
        <v>113</v>
      </c>
      <c r="H10" s="98"/>
      <c r="I10" s="98">
        <f t="shared" si="0"/>
        <v>0</v>
      </c>
      <c r="J10" s="141" t="s">
        <v>935</v>
      </c>
      <c r="K10" s="489"/>
      <c r="L10" s="494"/>
      <c r="M10" s="494"/>
      <c r="N10" s="494"/>
    </row>
    <row r="11" spans="1:14" s="75" customFormat="1" ht="21" customHeight="1">
      <c r="A11" s="79">
        <v>7</v>
      </c>
      <c r="B11" s="663" t="s">
        <v>386</v>
      </c>
      <c r="C11" s="664"/>
      <c r="D11" s="97"/>
      <c r="E11" s="97"/>
      <c r="F11" s="117">
        <v>0.02</v>
      </c>
      <c r="G11" s="116" t="s">
        <v>113</v>
      </c>
      <c r="H11" s="98"/>
      <c r="I11" s="98">
        <f t="shared" si="0"/>
        <v>0</v>
      </c>
      <c r="J11" s="79" t="s">
        <v>113</v>
      </c>
      <c r="K11" s="489"/>
      <c r="L11" s="494"/>
      <c r="M11" s="494"/>
      <c r="N11" s="494"/>
    </row>
    <row r="12" spans="1:14" s="75" customFormat="1" ht="21" customHeight="1">
      <c r="A12" s="79">
        <v>8</v>
      </c>
      <c r="B12" s="706" t="s">
        <v>387</v>
      </c>
      <c r="C12" s="707"/>
      <c r="D12" s="97"/>
      <c r="E12" s="97"/>
      <c r="F12" s="116" t="s">
        <v>113</v>
      </c>
      <c r="G12" s="116" t="s">
        <v>113</v>
      </c>
      <c r="H12" s="97"/>
      <c r="I12" s="98">
        <f t="shared" si="0"/>
        <v>0</v>
      </c>
      <c r="J12" s="79" t="s">
        <v>113</v>
      </c>
      <c r="K12" s="489"/>
      <c r="L12" s="494"/>
      <c r="M12" s="494"/>
      <c r="N12" s="494"/>
    </row>
    <row r="13" spans="1:14" s="75" customFormat="1" ht="21" customHeight="1">
      <c r="A13" s="79">
        <v>9</v>
      </c>
      <c r="B13" s="663" t="s">
        <v>388</v>
      </c>
      <c r="C13" s="664"/>
      <c r="D13" s="97"/>
      <c r="E13" s="97"/>
      <c r="F13" s="116" t="s">
        <v>113</v>
      </c>
      <c r="G13" s="116" t="s">
        <v>113</v>
      </c>
      <c r="H13" s="97"/>
      <c r="I13" s="98">
        <f t="shared" si="0"/>
        <v>0</v>
      </c>
      <c r="J13" s="79" t="s">
        <v>113</v>
      </c>
      <c r="K13" s="489"/>
      <c r="L13" s="494"/>
      <c r="M13" s="494"/>
      <c r="N13" s="494"/>
    </row>
    <row r="14" spans="1:14" s="75" customFormat="1" ht="21" customHeight="1">
      <c r="A14" s="79">
        <v>10</v>
      </c>
      <c r="B14" s="663" t="s">
        <v>389</v>
      </c>
      <c r="C14" s="664"/>
      <c r="D14" s="97"/>
      <c r="E14" s="97"/>
      <c r="F14" s="117">
        <v>0.05</v>
      </c>
      <c r="G14" s="116" t="s">
        <v>113</v>
      </c>
      <c r="H14" s="97"/>
      <c r="I14" s="98">
        <f t="shared" si="0"/>
        <v>0</v>
      </c>
      <c r="J14" s="79" t="s">
        <v>113</v>
      </c>
      <c r="K14" s="489"/>
      <c r="L14" s="494"/>
      <c r="M14" s="494"/>
      <c r="N14" s="494"/>
    </row>
    <row r="15" spans="1:14" s="75" customFormat="1" ht="21" customHeight="1">
      <c r="A15" s="79">
        <v>11</v>
      </c>
      <c r="B15" s="663" t="s">
        <v>390</v>
      </c>
      <c r="C15" s="664"/>
      <c r="D15" s="97"/>
      <c r="E15" s="97"/>
      <c r="F15" s="117">
        <v>0.05</v>
      </c>
      <c r="G15" s="116" t="s">
        <v>113</v>
      </c>
      <c r="H15" s="97"/>
      <c r="I15" s="98">
        <f t="shared" si="0"/>
        <v>0</v>
      </c>
      <c r="J15" s="79" t="s">
        <v>113</v>
      </c>
      <c r="K15" s="489"/>
      <c r="L15" s="494"/>
      <c r="M15" s="494"/>
      <c r="N15" s="494"/>
    </row>
    <row r="16" spans="1:14" s="75" customFormat="1" ht="21" customHeight="1">
      <c r="A16" s="79">
        <v>12</v>
      </c>
      <c r="B16" s="663" t="s">
        <v>207</v>
      </c>
      <c r="C16" s="664"/>
      <c r="D16" s="97"/>
      <c r="E16" s="97"/>
      <c r="F16" s="116" t="s">
        <v>113</v>
      </c>
      <c r="G16" s="116"/>
      <c r="H16" s="98"/>
      <c r="I16" s="98">
        <f t="shared" si="0"/>
        <v>0</v>
      </c>
      <c r="J16" s="79" t="s">
        <v>113</v>
      </c>
      <c r="K16" s="489"/>
      <c r="L16" s="494"/>
      <c r="M16" s="494"/>
      <c r="N16" s="494"/>
    </row>
    <row r="17" spans="1:14" s="75" customFormat="1" ht="21" customHeight="1">
      <c r="A17" s="79">
        <v>13</v>
      </c>
      <c r="B17" s="663" t="s">
        <v>391</v>
      </c>
      <c r="C17" s="664"/>
      <c r="D17" s="250">
        <f>D5+D7+D8+SUM(D11:D16)</f>
        <v>62000</v>
      </c>
      <c r="E17" s="250">
        <f>E5+E7+E8+SUM(E11:E16)</f>
        <v>62000</v>
      </c>
      <c r="F17" s="116" t="s">
        <v>113</v>
      </c>
      <c r="G17" s="250">
        <f>G9+G16</f>
        <v>0</v>
      </c>
      <c r="H17" s="248">
        <f>H5+H7+H8+SUM(H11:H16)</f>
        <v>62000</v>
      </c>
      <c r="I17" s="248">
        <f>I5+I7+I8+SUM(I11:I16)</f>
        <v>0</v>
      </c>
      <c r="J17" s="79" t="s">
        <v>113</v>
      </c>
      <c r="K17" s="489"/>
      <c r="L17" s="494"/>
      <c r="M17" s="494"/>
      <c r="N17" s="494"/>
    </row>
    <row r="18" spans="1:14" s="67" customFormat="1" ht="12" hidden="1">
      <c r="J18" s="120"/>
      <c r="K18" s="494"/>
      <c r="L18" s="494"/>
      <c r="M18" s="494"/>
      <c r="N18" s="494"/>
    </row>
    <row r="19" spans="1:14" s="67" customFormat="1" ht="12" hidden="1">
      <c r="K19" s="494"/>
      <c r="L19" s="494"/>
      <c r="M19" s="494"/>
      <c r="N19" s="494"/>
    </row>
    <row r="20" spans="1:14" s="67" customFormat="1" ht="12" hidden="1">
      <c r="K20" s="494"/>
      <c r="L20" s="494"/>
      <c r="M20" s="494"/>
      <c r="N20" s="494"/>
    </row>
    <row r="21" spans="1:14" hidden="1">
      <c r="D21" s="121"/>
      <c r="E21" s="121"/>
      <c r="G21" s="121"/>
      <c r="H21" s="121"/>
      <c r="I21" s="121"/>
    </row>
  </sheetData>
  <sheetProtection formatCells="0"/>
  <mergeCells count="17">
    <mergeCell ref="B7:C7"/>
    <mergeCell ref="B8:C8"/>
    <mergeCell ref="B9:C9"/>
    <mergeCell ref="B15:C15"/>
    <mergeCell ref="B16:C16"/>
    <mergeCell ref="B17:C17"/>
    <mergeCell ref="B10:C10"/>
    <mergeCell ref="B11:C11"/>
    <mergeCell ref="B12:C12"/>
    <mergeCell ref="B13:C13"/>
    <mergeCell ref="B14:C14"/>
    <mergeCell ref="A3:A4"/>
    <mergeCell ref="B3:C4"/>
    <mergeCell ref="B5:C5"/>
    <mergeCell ref="B6:C6"/>
    <mergeCell ref="A1:J1"/>
    <mergeCell ref="A2:J2"/>
  </mergeCells>
  <phoneticPr fontId="7" type="noConversion"/>
  <hyperlinks>
    <hyperlink ref="A2:J2" location="四项薪酬!A1" display="职工薪酬支出及纳税调整明细表"/>
    <hyperlink ref="B5" location="四项薪酬!A1" display="一、工资薪金支出"/>
    <hyperlink ref="B12" location="社会保障表!A1" display="五、各类基本社会保障性缴款"/>
    <hyperlink ref="A1" location="数据库!E35" display="A105050"/>
  </hyperlinks>
  <printOptions horizontalCentered="1"/>
  <pageMargins left="0.45" right="0.2" top="0.79" bottom="0.39" header="0" footer="0"/>
  <pageSetup paperSize="9" orientation="landscape" r:id="rId1"/>
  <headerFooter scaleWithDoc="0" alignWithMargins="0"/>
  <drawing r:id="rId2"/>
  <legacyDrawing r:id="rId3"/>
</worksheet>
</file>

<file path=xl/worksheets/sheet17.xml><?xml version="1.0" encoding="utf-8"?>
<worksheet xmlns="http://schemas.openxmlformats.org/spreadsheetml/2006/main" xmlns:r="http://schemas.openxmlformats.org/officeDocument/2006/relationships">
  <sheetPr codeName="Sheet54" enableFormatConditionsCalculation="0">
    <tabColor rgb="FF00B050"/>
  </sheetPr>
  <dimension ref="A1:K44"/>
  <sheetViews>
    <sheetView workbookViewId="0">
      <selection activeCell="A17" sqref="A17:XFD1048576"/>
    </sheetView>
  </sheetViews>
  <sheetFormatPr defaultColWidth="0" defaultRowHeight="14.25" zeroHeight="1"/>
  <cols>
    <col min="1" max="1" width="4.75" style="102" customWidth="1"/>
    <col min="2" max="2" width="7.625" style="102" customWidth="1"/>
    <col min="3" max="3" width="44.125" style="102" customWidth="1"/>
    <col min="4" max="4" width="22.625" style="103" customWidth="1"/>
    <col min="5" max="5" width="9" style="104" customWidth="1"/>
    <col min="6" max="6" width="8" style="104" bestFit="1" customWidth="1"/>
    <col min="7" max="7" width="9.625" style="104" bestFit="1" customWidth="1"/>
    <col min="8" max="11" width="8" style="104" hidden="1" customWidth="1"/>
    <col min="12" max="16384" width="9" style="104" hidden="1"/>
  </cols>
  <sheetData>
    <row r="1" spans="1:11" s="301" customFormat="1" ht="20.100000000000001" customHeight="1">
      <c r="A1" s="712" t="s">
        <v>1067</v>
      </c>
      <c r="B1" s="712"/>
      <c r="C1" s="712"/>
      <c r="D1" s="712"/>
      <c r="F1" s="344"/>
      <c r="G1" s="345"/>
      <c r="H1" s="345"/>
      <c r="I1" s="344"/>
      <c r="J1" s="345"/>
      <c r="K1" s="345"/>
    </row>
    <row r="2" spans="1:11" s="301" customFormat="1" ht="34.5" customHeight="1">
      <c r="A2" s="713" t="s">
        <v>392</v>
      </c>
      <c r="B2" s="713"/>
      <c r="C2" s="713"/>
      <c r="D2" s="713"/>
      <c r="F2" s="346"/>
      <c r="G2" s="346"/>
      <c r="H2" s="346"/>
      <c r="I2" s="346"/>
      <c r="J2" s="346"/>
      <c r="K2" s="346"/>
    </row>
    <row r="3" spans="1:11" s="101" customFormat="1" ht="30" customHeight="1">
      <c r="A3" s="105" t="s">
        <v>0</v>
      </c>
      <c r="B3" s="714" t="s">
        <v>1</v>
      </c>
      <c r="C3" s="715"/>
      <c r="D3" s="107" t="s">
        <v>3</v>
      </c>
    </row>
    <row r="4" spans="1:11" s="101" customFormat="1" ht="30" customHeight="1">
      <c r="A4" s="106">
        <v>1</v>
      </c>
      <c r="B4" s="708" t="s">
        <v>393</v>
      </c>
      <c r="C4" s="709"/>
      <c r="D4" s="108"/>
    </row>
    <row r="5" spans="1:11" s="101" customFormat="1" ht="30" customHeight="1">
      <c r="A5" s="106">
        <v>2</v>
      </c>
      <c r="B5" s="708" t="s">
        <v>394</v>
      </c>
      <c r="C5" s="709"/>
      <c r="D5" s="108"/>
    </row>
    <row r="6" spans="1:11" s="101" customFormat="1" ht="30" customHeight="1">
      <c r="A6" s="106">
        <v>3</v>
      </c>
      <c r="B6" s="708" t="s">
        <v>395</v>
      </c>
      <c r="C6" s="709"/>
      <c r="D6" s="251">
        <f>D4-D5</f>
        <v>0</v>
      </c>
    </row>
    <row r="7" spans="1:11" s="101" customFormat="1" ht="30" customHeight="1">
      <c r="A7" s="106">
        <v>4</v>
      </c>
      <c r="B7" s="708" t="s">
        <v>846</v>
      </c>
      <c r="C7" s="709"/>
      <c r="D7" s="108">
        <f>'A10000年度报表（A类）'!D5</f>
        <v>11650.49</v>
      </c>
    </row>
    <row r="8" spans="1:11" s="101" customFormat="1" ht="30" customHeight="1">
      <c r="A8" s="106">
        <v>5</v>
      </c>
      <c r="B8" s="708" t="s">
        <v>396</v>
      </c>
      <c r="C8" s="709"/>
      <c r="D8" s="109">
        <v>0.15</v>
      </c>
    </row>
    <row r="9" spans="1:11" s="101" customFormat="1" ht="30" customHeight="1">
      <c r="A9" s="106">
        <v>6</v>
      </c>
      <c r="B9" s="708" t="s">
        <v>397</v>
      </c>
      <c r="C9" s="709"/>
      <c r="D9" s="108">
        <f>ROUND(D7*D8,2)</f>
        <v>1747.57</v>
      </c>
    </row>
    <row r="10" spans="1:11" s="101" customFormat="1" ht="30" customHeight="1">
      <c r="A10" s="106">
        <v>7</v>
      </c>
      <c r="B10" s="708" t="s">
        <v>398</v>
      </c>
      <c r="C10" s="709"/>
      <c r="D10" s="110">
        <f>IF(D6&gt;D9,D6-D9,0)</f>
        <v>0</v>
      </c>
    </row>
    <row r="11" spans="1:11" s="101" customFormat="1" ht="30" customHeight="1">
      <c r="A11" s="106">
        <v>8</v>
      </c>
      <c r="B11" s="708" t="s">
        <v>399</v>
      </c>
      <c r="C11" s="709"/>
      <c r="D11" s="111">
        <v>0</v>
      </c>
    </row>
    <row r="12" spans="1:11" s="101" customFormat="1" ht="30" customHeight="1">
      <c r="A12" s="106">
        <v>9</v>
      </c>
      <c r="B12" s="710" t="s">
        <v>400</v>
      </c>
      <c r="C12" s="711"/>
      <c r="D12" s="110">
        <f>IF(D6&gt;D9,0,MIN(D11,D9-D6))</f>
        <v>0</v>
      </c>
    </row>
    <row r="13" spans="1:11" s="101" customFormat="1" ht="30" customHeight="1">
      <c r="A13" s="106">
        <v>10</v>
      </c>
      <c r="B13" s="710" t="s">
        <v>401</v>
      </c>
      <c r="C13" s="711"/>
      <c r="D13" s="111"/>
    </row>
    <row r="14" spans="1:11" s="101" customFormat="1" ht="30" customHeight="1">
      <c r="A14" s="106">
        <v>11</v>
      </c>
      <c r="B14" s="710" t="s">
        <v>402</v>
      </c>
      <c r="C14" s="711"/>
      <c r="D14" s="111"/>
    </row>
    <row r="15" spans="1:11" s="101" customFormat="1" ht="30" customHeight="1">
      <c r="A15" s="106">
        <v>12</v>
      </c>
      <c r="B15" s="710" t="s">
        <v>403</v>
      </c>
      <c r="C15" s="711"/>
      <c r="D15" s="108">
        <f>IF(D6&gt;D9,D5+D6-D9+D13-D14,D5+D13-D14-D12)</f>
        <v>0</v>
      </c>
    </row>
    <row r="16" spans="1:11" s="101" customFormat="1" ht="30" customHeight="1">
      <c r="A16" s="106">
        <v>13</v>
      </c>
      <c r="B16" s="708" t="s">
        <v>404</v>
      </c>
      <c r="C16" s="709"/>
      <c r="D16" s="108">
        <f>D10+D11-D12</f>
        <v>0</v>
      </c>
    </row>
    <row r="17" spans="1:4" s="101" customFormat="1" ht="12" hidden="1">
      <c r="A17" s="112"/>
      <c r="B17" s="112"/>
      <c r="C17" s="112"/>
      <c r="D17" s="113"/>
    </row>
    <row r="18" spans="1:4" s="101" customFormat="1" ht="12" hidden="1">
      <c r="A18" s="112"/>
      <c r="B18" s="112"/>
      <c r="C18" s="112"/>
      <c r="D18" s="113"/>
    </row>
    <row r="19" spans="1:4" s="101" customFormat="1" ht="12" hidden="1">
      <c r="A19" s="112"/>
      <c r="B19" s="112"/>
      <c r="C19" s="112"/>
      <c r="D19" s="113"/>
    </row>
    <row r="20" spans="1:4" s="101" customFormat="1" ht="12" hidden="1">
      <c r="A20" s="112"/>
      <c r="B20" s="112"/>
      <c r="C20" s="112"/>
      <c r="D20" s="113"/>
    </row>
    <row r="21" spans="1:4" s="101" customFormat="1" ht="12" hidden="1">
      <c r="A21" s="112"/>
      <c r="B21" s="112"/>
      <c r="C21" s="112"/>
      <c r="D21" s="113"/>
    </row>
    <row r="22" spans="1:4" s="101" customFormat="1" ht="12" hidden="1">
      <c r="A22" s="112"/>
      <c r="B22" s="112"/>
      <c r="C22" s="112"/>
      <c r="D22" s="113"/>
    </row>
    <row r="23" spans="1:4" s="101" customFormat="1" ht="12" hidden="1">
      <c r="A23" s="112"/>
      <c r="B23" s="112"/>
      <c r="C23" s="112"/>
      <c r="D23" s="113"/>
    </row>
    <row r="24" spans="1:4" s="101" customFormat="1" ht="12" hidden="1">
      <c r="A24" s="112"/>
      <c r="B24" s="112"/>
      <c r="C24" s="112"/>
      <c r="D24" s="113"/>
    </row>
    <row r="25" spans="1:4" s="101" customFormat="1" ht="12" hidden="1">
      <c r="A25" s="112"/>
      <c r="B25" s="112"/>
      <c r="C25" s="112"/>
      <c r="D25" s="113"/>
    </row>
    <row r="26" spans="1:4" s="101" customFormat="1" ht="12" hidden="1">
      <c r="A26" s="112"/>
      <c r="B26" s="112"/>
      <c r="C26" s="112"/>
      <c r="D26" s="113"/>
    </row>
    <row r="27" spans="1:4" s="101" customFormat="1" ht="12" hidden="1">
      <c r="A27" s="112"/>
      <c r="B27" s="112"/>
      <c r="C27" s="112"/>
      <c r="D27" s="113"/>
    </row>
    <row r="28" spans="1:4" s="101" customFormat="1" ht="12" hidden="1">
      <c r="A28" s="112"/>
      <c r="B28" s="112"/>
      <c r="C28" s="112"/>
      <c r="D28" s="113"/>
    </row>
    <row r="29" spans="1:4" s="101" customFormat="1" ht="12" hidden="1">
      <c r="A29" s="112"/>
      <c r="B29" s="112"/>
      <c r="C29" s="112"/>
      <c r="D29" s="113"/>
    </row>
    <row r="30" spans="1:4" s="101" customFormat="1" ht="12" hidden="1">
      <c r="A30" s="112"/>
      <c r="B30" s="112"/>
      <c r="C30" s="112"/>
      <c r="D30" s="113"/>
    </row>
    <row r="31" spans="1:4" s="101" customFormat="1" ht="12" hidden="1">
      <c r="A31" s="112"/>
      <c r="B31" s="112"/>
      <c r="C31" s="112"/>
      <c r="D31" s="113"/>
    </row>
    <row r="32" spans="1:4" s="101" customFormat="1" ht="12" hidden="1">
      <c r="A32" s="112"/>
      <c r="B32" s="112"/>
      <c r="C32" s="112"/>
      <c r="D32" s="113"/>
    </row>
    <row r="33" spans="1:4" s="101" customFormat="1" ht="12" hidden="1">
      <c r="A33" s="112"/>
      <c r="B33" s="112"/>
      <c r="C33" s="112"/>
      <c r="D33" s="113"/>
    </row>
    <row r="34" spans="1:4" s="101" customFormat="1" ht="12" hidden="1">
      <c r="A34" s="112"/>
      <c r="B34" s="112"/>
      <c r="C34" s="112"/>
      <c r="D34" s="113"/>
    </row>
    <row r="35" spans="1:4" s="101" customFormat="1" ht="12" hidden="1">
      <c r="A35" s="112"/>
      <c r="B35" s="112"/>
      <c r="C35" s="112"/>
      <c r="D35" s="113"/>
    </row>
    <row r="36" spans="1:4" s="101" customFormat="1" ht="12" hidden="1">
      <c r="A36" s="112"/>
      <c r="B36" s="112"/>
      <c r="C36" s="112"/>
      <c r="D36" s="113"/>
    </row>
    <row r="37" spans="1:4" s="101" customFormat="1" ht="12" hidden="1">
      <c r="A37" s="112"/>
      <c r="B37" s="112"/>
      <c r="C37" s="112"/>
      <c r="D37" s="113"/>
    </row>
    <row r="38" spans="1:4" s="101" customFormat="1" ht="12" hidden="1">
      <c r="A38" s="112"/>
      <c r="B38" s="112"/>
      <c r="C38" s="112"/>
      <c r="D38" s="113"/>
    </row>
    <row r="39" spans="1:4" s="101" customFormat="1" ht="12" hidden="1">
      <c r="A39" s="112"/>
      <c r="B39" s="112"/>
      <c r="C39" s="112"/>
      <c r="D39" s="113"/>
    </row>
    <row r="40" spans="1:4" s="101" customFormat="1" ht="12" hidden="1">
      <c r="A40" s="112"/>
      <c r="B40" s="112"/>
      <c r="C40" s="112"/>
      <c r="D40" s="113"/>
    </row>
    <row r="41" spans="1:4" s="101" customFormat="1" ht="12" hidden="1">
      <c r="A41" s="112"/>
      <c r="B41" s="112"/>
      <c r="C41" s="112"/>
      <c r="D41" s="113"/>
    </row>
    <row r="42" spans="1:4" s="101" customFormat="1" ht="12" hidden="1">
      <c r="A42" s="112"/>
      <c r="B42" s="112"/>
      <c r="C42" s="112"/>
      <c r="D42" s="113"/>
    </row>
    <row r="43" spans="1:4" s="101" customFormat="1" ht="12" hidden="1">
      <c r="A43" s="112"/>
      <c r="B43" s="112"/>
      <c r="C43" s="112"/>
      <c r="D43" s="113"/>
    </row>
    <row r="44" spans="1:4" s="101" customFormat="1" ht="12" hidden="1">
      <c r="A44" s="112"/>
      <c r="B44" s="112"/>
      <c r="C44" s="112"/>
      <c r="D44" s="113"/>
    </row>
  </sheetData>
  <sheetProtection formatCells="0" insertHyperlinks="0"/>
  <mergeCells count="16">
    <mergeCell ref="A1:D1"/>
    <mergeCell ref="A2:D2"/>
    <mergeCell ref="B3:C3"/>
    <mergeCell ref="B4:C4"/>
    <mergeCell ref="B5:C5"/>
    <mergeCell ref="B6:C6"/>
    <mergeCell ref="B7:C7"/>
    <mergeCell ref="B8:C8"/>
    <mergeCell ref="B14:C14"/>
    <mergeCell ref="B15:C15"/>
    <mergeCell ref="B16:C16"/>
    <mergeCell ref="B9:C9"/>
    <mergeCell ref="B10:C10"/>
    <mergeCell ref="B11:C11"/>
    <mergeCell ref="B12:C12"/>
    <mergeCell ref="B13:C13"/>
  </mergeCells>
  <phoneticPr fontId="7" type="noConversion"/>
  <dataValidations count="1">
    <dataValidation type="list" allowBlank="1" showInputMessage="1" showErrorMessage="1" sqref="D8">
      <formula1>"15%,30%,0"</formula1>
    </dataValidation>
  </dataValidations>
  <printOptions horizontalCentered="1"/>
  <pageMargins left="0.79" right="0.39" top="0.79" bottom="0.79" header="0" footer="0"/>
  <pageSetup paperSize="9" orientation="portrait" r:id="rId1"/>
  <headerFooter scaleWithDoc="0" alignWithMargins="0"/>
  <drawing r:id="rId2"/>
  <legacyDrawing r:id="rId3"/>
</worksheet>
</file>

<file path=xl/worksheets/sheet18.xml><?xml version="1.0" encoding="utf-8"?>
<worksheet xmlns="http://schemas.openxmlformats.org/spreadsheetml/2006/main" xmlns:r="http://schemas.openxmlformats.org/officeDocument/2006/relationships">
  <sheetPr codeName="Sheet55" enableFormatConditionsCalculation="0">
    <tabColor rgb="FF00B050"/>
  </sheetPr>
  <dimension ref="A1:L39"/>
  <sheetViews>
    <sheetView workbookViewId="0">
      <selection activeCell="F15" sqref="F15"/>
    </sheetView>
  </sheetViews>
  <sheetFormatPr defaultRowHeight="14.25"/>
  <cols>
    <col min="1" max="1" width="4.75" style="91" customWidth="1"/>
    <col min="2" max="2" width="7.625" style="211" customWidth="1"/>
    <col min="3" max="3" width="16" style="91" customWidth="1"/>
    <col min="4" max="10" width="13.625" style="91" customWidth="1"/>
    <col min="11" max="16384" width="9" style="91"/>
  </cols>
  <sheetData>
    <row r="1" spans="1:12" s="299" customFormat="1" ht="20.100000000000001" customHeight="1">
      <c r="A1" s="716" t="s">
        <v>224</v>
      </c>
      <c r="B1" s="716"/>
      <c r="C1" s="716"/>
      <c r="D1" s="716"/>
      <c r="E1" s="716"/>
      <c r="F1" s="716"/>
      <c r="G1" s="716"/>
      <c r="H1" s="716"/>
      <c r="I1" s="716"/>
      <c r="J1" s="716"/>
      <c r="K1" s="344"/>
      <c r="L1" s="346"/>
    </row>
    <row r="2" spans="1:12" s="299" customFormat="1" ht="30.75" customHeight="1">
      <c r="A2" s="717" t="s">
        <v>1402</v>
      </c>
      <c r="B2" s="717"/>
      <c r="C2" s="717"/>
      <c r="D2" s="717"/>
      <c r="E2" s="717"/>
      <c r="F2" s="717"/>
      <c r="G2" s="717"/>
      <c r="H2" s="717"/>
      <c r="I2" s="717"/>
      <c r="J2" s="717"/>
      <c r="K2" s="345"/>
      <c r="L2" s="346"/>
    </row>
    <row r="3" spans="1:12" s="94" customFormat="1" ht="30" customHeight="1">
      <c r="A3" s="722" t="s">
        <v>0</v>
      </c>
      <c r="B3" s="723" t="s">
        <v>197</v>
      </c>
      <c r="C3" s="724"/>
      <c r="D3" s="217" t="s">
        <v>125</v>
      </c>
      <c r="E3" s="217" t="s">
        <v>648</v>
      </c>
      <c r="F3" s="217" t="s">
        <v>405</v>
      </c>
      <c r="G3" s="217" t="s">
        <v>127</v>
      </c>
      <c r="H3" s="217" t="s">
        <v>131</v>
      </c>
      <c r="I3" s="217" t="s">
        <v>649</v>
      </c>
      <c r="J3" s="217" t="s">
        <v>650</v>
      </c>
      <c r="K3" s="345"/>
      <c r="L3" s="346"/>
    </row>
    <row r="4" spans="1:12" s="94" customFormat="1" ht="30" customHeight="1">
      <c r="A4" s="722"/>
      <c r="B4" s="725"/>
      <c r="C4" s="726"/>
      <c r="D4" s="218">
        <v>1</v>
      </c>
      <c r="E4" s="218">
        <v>2</v>
      </c>
      <c r="F4" s="217">
        <v>3</v>
      </c>
      <c r="G4" s="218">
        <v>4</v>
      </c>
      <c r="H4" s="217">
        <v>5</v>
      </c>
      <c r="I4" s="217">
        <v>6</v>
      </c>
      <c r="J4" s="218">
        <v>7</v>
      </c>
    </row>
    <row r="5" spans="1:12" s="94" customFormat="1" ht="30" customHeight="1">
      <c r="A5" s="218">
        <v>1</v>
      </c>
      <c r="B5" s="729" t="s">
        <v>651</v>
      </c>
      <c r="C5" s="730"/>
      <c r="D5" s="340"/>
      <c r="E5" s="340" t="s">
        <v>113</v>
      </c>
      <c r="F5" s="340" t="s">
        <v>113</v>
      </c>
      <c r="G5" s="340" t="s">
        <v>113</v>
      </c>
      <c r="H5" s="340">
        <f>D5</f>
        <v>0</v>
      </c>
      <c r="I5" s="340" t="s">
        <v>113</v>
      </c>
      <c r="J5" s="340" t="s">
        <v>113</v>
      </c>
    </row>
    <row r="6" spans="1:12" s="94" customFormat="1" ht="30" customHeight="1">
      <c r="A6" s="218">
        <v>2</v>
      </c>
      <c r="B6" s="727" t="s">
        <v>652</v>
      </c>
      <c r="C6" s="728"/>
      <c r="D6" s="340"/>
      <c r="E6" s="340" t="s">
        <v>113</v>
      </c>
      <c r="F6" s="340" t="s">
        <v>113</v>
      </c>
      <c r="G6" s="340">
        <f>D6</f>
        <v>0</v>
      </c>
      <c r="H6" s="340" t="s">
        <v>113</v>
      </c>
      <c r="I6" s="340" t="s">
        <v>113</v>
      </c>
      <c r="J6" s="340" t="s">
        <v>113</v>
      </c>
    </row>
    <row r="7" spans="1:12" s="94" customFormat="1" ht="30" customHeight="1">
      <c r="A7" s="218">
        <v>3</v>
      </c>
      <c r="B7" s="727" t="s">
        <v>653</v>
      </c>
      <c r="C7" s="728"/>
      <c r="D7" s="341"/>
      <c r="E7" s="341"/>
      <c r="F7" s="341"/>
      <c r="G7" s="341"/>
      <c r="H7" s="341"/>
      <c r="I7" s="341"/>
      <c r="J7" s="341"/>
    </row>
    <row r="8" spans="1:12" s="94" customFormat="1" ht="30" customHeight="1">
      <c r="A8" s="218">
        <v>4</v>
      </c>
      <c r="B8" s="718" t="s">
        <v>654</v>
      </c>
      <c r="C8" s="719"/>
      <c r="D8" s="340" t="s">
        <v>113</v>
      </c>
      <c r="E8" s="340"/>
      <c r="F8" s="340" t="s">
        <v>113</v>
      </c>
      <c r="G8" s="340" t="s">
        <v>113</v>
      </c>
      <c r="H8" s="340" t="s">
        <v>113</v>
      </c>
      <c r="I8" s="340"/>
      <c r="J8" s="340" t="s">
        <v>113</v>
      </c>
    </row>
    <row r="9" spans="1:12" s="94" customFormat="1" ht="30" customHeight="1">
      <c r="A9" s="218">
        <v>5</v>
      </c>
      <c r="B9" s="718" t="s">
        <v>655</v>
      </c>
      <c r="C9" s="719"/>
      <c r="D9" s="340" t="s">
        <v>113</v>
      </c>
      <c r="E9" s="340"/>
      <c r="F9" s="340" t="s">
        <v>113</v>
      </c>
      <c r="G9" s="340" t="s">
        <v>113</v>
      </c>
      <c r="H9" s="340" t="s">
        <v>113</v>
      </c>
      <c r="I9" s="340"/>
      <c r="J9" s="340"/>
    </row>
    <row r="10" spans="1:12" s="94" customFormat="1" ht="30" customHeight="1">
      <c r="A10" s="218">
        <v>6</v>
      </c>
      <c r="B10" s="718" t="s">
        <v>656</v>
      </c>
      <c r="C10" s="719"/>
      <c r="D10" s="340" t="s">
        <v>113</v>
      </c>
      <c r="E10" s="340"/>
      <c r="F10" s="340" t="s">
        <v>113</v>
      </c>
      <c r="G10" s="340" t="s">
        <v>113</v>
      </c>
      <c r="H10" s="340" t="s">
        <v>113</v>
      </c>
      <c r="I10" s="340"/>
      <c r="J10" s="340"/>
    </row>
    <row r="11" spans="1:12" s="94" customFormat="1" ht="30" customHeight="1">
      <c r="A11" s="218">
        <v>7</v>
      </c>
      <c r="B11" s="720" t="s">
        <v>657</v>
      </c>
      <c r="C11" s="721"/>
      <c r="D11" s="342"/>
      <c r="E11" s="340" t="s">
        <v>113</v>
      </c>
      <c r="F11" s="340"/>
      <c r="G11" s="340"/>
      <c r="H11" s="340"/>
      <c r="I11" s="340" t="s">
        <v>113</v>
      </c>
      <c r="J11" s="340"/>
    </row>
    <row r="12" spans="1:12" s="94" customFormat="1" ht="30" customHeight="1">
      <c r="A12" s="218">
        <v>8</v>
      </c>
      <c r="B12" s="727" t="s">
        <v>658</v>
      </c>
      <c r="C12" s="728"/>
      <c r="D12" s="258">
        <f>D5+D6+D7</f>
        <v>0</v>
      </c>
      <c r="E12" s="258">
        <f>E7</f>
        <v>0</v>
      </c>
      <c r="F12" s="258">
        <f>F7</f>
        <v>0</v>
      </c>
      <c r="G12" s="258">
        <f>G6+G7</f>
        <v>0</v>
      </c>
      <c r="H12" s="258">
        <f>H5+H7</f>
        <v>0</v>
      </c>
      <c r="I12" s="258">
        <f>I7</f>
        <v>0</v>
      </c>
      <c r="J12" s="258">
        <f>J7</f>
        <v>0</v>
      </c>
    </row>
    <row r="13" spans="1:12" s="94" customFormat="1" ht="12"/>
    <row r="14" spans="1:12" s="94" customFormat="1" ht="12"/>
    <row r="15" spans="1:12" s="94" customFormat="1" ht="12"/>
    <row r="16" spans="1:12" s="94" customFormat="1" ht="12"/>
    <row r="17" s="94" customFormat="1" ht="12"/>
    <row r="18" s="94" customFormat="1" ht="12"/>
    <row r="19" s="94" customFormat="1" ht="12"/>
    <row r="20" s="94" customFormat="1" ht="12"/>
    <row r="21" s="94" customFormat="1" ht="12"/>
    <row r="22" s="94" customFormat="1" ht="12"/>
    <row r="23" s="94" customFormat="1" ht="12"/>
    <row r="24" s="94" customFormat="1" ht="12"/>
    <row r="25" s="94" customFormat="1" ht="12"/>
    <row r="26" s="94" customFormat="1" ht="12"/>
    <row r="27" s="94" customFormat="1" ht="12"/>
    <row r="28" s="94" customFormat="1" ht="12"/>
    <row r="29" s="94" customFormat="1" ht="12"/>
    <row r="30" s="94" customFormat="1" ht="12"/>
    <row r="31" s="94" customFormat="1" ht="12"/>
    <row r="32" s="94" customFormat="1" ht="12"/>
    <row r="33" s="94" customFormat="1" ht="12"/>
    <row r="34" s="94" customFormat="1" ht="12"/>
    <row r="35" s="94" customFormat="1" ht="12"/>
    <row r="36" s="94" customFormat="1" ht="12"/>
    <row r="37" s="94" customFormat="1" ht="12"/>
    <row r="38" s="94" customFormat="1" ht="12"/>
    <row r="39" s="94" customFormat="1" ht="12"/>
  </sheetData>
  <mergeCells count="12">
    <mergeCell ref="B12:C12"/>
    <mergeCell ref="B5:C5"/>
    <mergeCell ref="B6:C6"/>
    <mergeCell ref="B7:C7"/>
    <mergeCell ref="B8:C8"/>
    <mergeCell ref="A1:J1"/>
    <mergeCell ref="A2:J2"/>
    <mergeCell ref="B9:C9"/>
    <mergeCell ref="B10:C10"/>
    <mergeCell ref="B11:C11"/>
    <mergeCell ref="A3:A4"/>
    <mergeCell ref="B3:C4"/>
  </mergeCells>
  <phoneticPr fontId="7" type="noConversion"/>
  <printOptions horizontalCentered="1"/>
  <pageMargins left="0.79" right="0.3" top="0.79" bottom="0.39" header="0" footer="0"/>
  <pageSetup paperSize="9" orientation="landscape" r:id="rId1"/>
  <headerFooter scaleWithDoc="0" alignWithMargins="0"/>
  <drawing r:id="rId2"/>
</worksheet>
</file>

<file path=xl/worksheets/sheet19.xml><?xml version="1.0" encoding="utf-8"?>
<worksheet xmlns="http://schemas.openxmlformats.org/spreadsheetml/2006/main" xmlns:r="http://schemas.openxmlformats.org/officeDocument/2006/relationships">
  <sheetPr>
    <tabColor rgb="FF00B050"/>
    <pageSetUpPr fitToPage="1"/>
  </sheetPr>
  <dimension ref="A1:P42"/>
  <sheetViews>
    <sheetView workbookViewId="0">
      <selection sqref="A1:M42"/>
    </sheetView>
  </sheetViews>
  <sheetFormatPr defaultRowHeight="14.25"/>
  <cols>
    <col min="1" max="1" width="4" style="92" customWidth="1"/>
    <col min="2" max="2" width="9.375" style="219" customWidth="1"/>
    <col min="3" max="3" width="9.125" style="93" customWidth="1"/>
    <col min="4" max="4" width="28.125" style="93" customWidth="1"/>
    <col min="5" max="13" width="14.625" style="92" customWidth="1"/>
    <col min="15" max="15" width="16.125" bestFit="1" customWidth="1"/>
  </cols>
  <sheetData>
    <row r="1" spans="1:16">
      <c r="A1" s="637" t="s">
        <v>123</v>
      </c>
      <c r="B1" s="637"/>
      <c r="C1" s="637"/>
      <c r="D1" s="637"/>
      <c r="E1" s="298"/>
      <c r="F1" s="298"/>
      <c r="G1" s="298"/>
      <c r="H1" s="298"/>
      <c r="I1" s="298"/>
      <c r="J1" s="298"/>
      <c r="K1" s="298"/>
      <c r="L1" s="298"/>
      <c r="M1" s="300"/>
      <c r="O1" s="344"/>
      <c r="P1" s="346"/>
    </row>
    <row r="2" spans="1:16" ht="38.25" customHeight="1">
      <c r="A2" s="638" t="s">
        <v>406</v>
      </c>
      <c r="B2" s="638"/>
      <c r="C2" s="638"/>
      <c r="D2" s="638"/>
      <c r="E2" s="638"/>
      <c r="F2" s="638"/>
      <c r="G2" s="638"/>
      <c r="H2" s="638"/>
      <c r="I2" s="638"/>
      <c r="J2" s="638"/>
      <c r="K2" s="638"/>
      <c r="L2" s="638"/>
      <c r="M2" s="638"/>
      <c r="O2" s="345"/>
      <c r="P2" s="346"/>
    </row>
    <row r="3" spans="1:16">
      <c r="A3" s="734" t="s">
        <v>0</v>
      </c>
      <c r="B3" s="737" t="s">
        <v>1</v>
      </c>
      <c r="C3" s="738"/>
      <c r="D3" s="739"/>
      <c r="E3" s="746" t="s">
        <v>125</v>
      </c>
      <c r="F3" s="746"/>
      <c r="G3" s="746"/>
      <c r="H3" s="746" t="s">
        <v>127</v>
      </c>
      <c r="I3" s="746"/>
      <c r="J3" s="746"/>
      <c r="K3" s="746"/>
      <c r="L3" s="746"/>
      <c r="M3" s="323" t="s">
        <v>130</v>
      </c>
      <c r="O3" s="345"/>
      <c r="P3" s="346"/>
    </row>
    <row r="4" spans="1:16" ht="33.75">
      <c r="A4" s="735"/>
      <c r="B4" s="740"/>
      <c r="C4" s="741"/>
      <c r="D4" s="742"/>
      <c r="E4" s="326" t="s">
        <v>918</v>
      </c>
      <c r="F4" s="326" t="s">
        <v>407</v>
      </c>
      <c r="G4" s="326" t="s">
        <v>408</v>
      </c>
      <c r="H4" s="326" t="s">
        <v>409</v>
      </c>
      <c r="I4" s="326" t="s">
        <v>919</v>
      </c>
      <c r="J4" s="326" t="s">
        <v>923</v>
      </c>
      <c r="K4" s="337" t="s">
        <v>920</v>
      </c>
      <c r="L4" s="326" t="s">
        <v>408</v>
      </c>
      <c r="M4" s="326" t="s">
        <v>109</v>
      </c>
      <c r="O4" s="345"/>
      <c r="P4" s="346"/>
    </row>
    <row r="5" spans="1:16">
      <c r="A5" s="736"/>
      <c r="B5" s="743"/>
      <c r="C5" s="744"/>
      <c r="D5" s="745"/>
      <c r="E5" s="327">
        <v>1</v>
      </c>
      <c r="F5" s="327">
        <v>2</v>
      </c>
      <c r="G5" s="327">
        <v>3</v>
      </c>
      <c r="H5" s="327">
        <v>4</v>
      </c>
      <c r="I5" s="327">
        <v>5</v>
      </c>
      <c r="J5" s="327">
        <v>6</v>
      </c>
      <c r="K5" s="327" t="s">
        <v>921</v>
      </c>
      <c r="L5" s="327">
        <v>8</v>
      </c>
      <c r="M5" s="327" t="s">
        <v>922</v>
      </c>
    </row>
    <row r="6" spans="1:16">
      <c r="A6" s="327">
        <v>1</v>
      </c>
      <c r="B6" s="731" t="s">
        <v>597</v>
      </c>
      <c r="C6" s="732"/>
      <c r="D6" s="733"/>
      <c r="E6" s="259">
        <f t="shared" ref="E6:I6" si="0">SUM(E7:E12)</f>
        <v>0</v>
      </c>
      <c r="F6" s="259">
        <f t="shared" si="0"/>
        <v>0</v>
      </c>
      <c r="G6" s="259">
        <f t="shared" si="0"/>
        <v>0</v>
      </c>
      <c r="H6" s="259">
        <f t="shared" si="0"/>
        <v>0</v>
      </c>
      <c r="I6" s="259">
        <f t="shared" si="0"/>
        <v>0</v>
      </c>
      <c r="J6" s="329" t="s">
        <v>113</v>
      </c>
      <c r="K6" s="329" t="s">
        <v>113</v>
      </c>
      <c r="L6" s="259">
        <f>SUM(L7:L12)</f>
        <v>0</v>
      </c>
      <c r="M6" s="260">
        <f>SUM(M7:M11)</f>
        <v>0</v>
      </c>
    </row>
    <row r="7" spans="1:16">
      <c r="A7" s="327">
        <v>2</v>
      </c>
      <c r="B7" s="734" t="s">
        <v>659</v>
      </c>
      <c r="C7" s="731" t="s">
        <v>930</v>
      </c>
      <c r="D7" s="733"/>
      <c r="E7" s="198"/>
      <c r="F7" s="198"/>
      <c r="G7" s="198"/>
      <c r="H7" s="198">
        <f>E7</f>
        <v>0</v>
      </c>
      <c r="I7" s="259">
        <f>IF(H7*0.95/20&gt;=F7,F7,H7*0.95/20)</f>
        <v>0</v>
      </c>
      <c r="J7" s="329" t="s">
        <v>113</v>
      </c>
      <c r="K7" s="329" t="s">
        <v>113</v>
      </c>
      <c r="L7" s="328">
        <f>G7</f>
        <v>0</v>
      </c>
      <c r="M7" s="260">
        <f>F7-I7</f>
        <v>0</v>
      </c>
    </row>
    <row r="8" spans="1:16">
      <c r="A8" s="327">
        <v>3</v>
      </c>
      <c r="B8" s="735"/>
      <c r="C8" s="752" t="s">
        <v>929</v>
      </c>
      <c r="D8" s="753"/>
      <c r="E8" s="198"/>
      <c r="F8" s="198"/>
      <c r="G8" s="198"/>
      <c r="H8" s="198">
        <f t="shared" ref="H8:H11" si="1">E8</f>
        <v>0</v>
      </c>
      <c r="I8" s="259">
        <f>IF(H8*0.95/10&gt;=F8,F8,H8*0.95/10)</f>
        <v>0</v>
      </c>
      <c r="J8" s="329" t="s">
        <v>113</v>
      </c>
      <c r="K8" s="329" t="s">
        <v>113</v>
      </c>
      <c r="L8" s="328">
        <f t="shared" ref="L8:L11" si="2">G8</f>
        <v>0</v>
      </c>
      <c r="M8" s="260">
        <f t="shared" ref="M8:M12" si="3">F8-I8</f>
        <v>0</v>
      </c>
    </row>
    <row r="9" spans="1:16">
      <c r="A9" s="327">
        <v>4</v>
      </c>
      <c r="B9" s="735"/>
      <c r="C9" s="752" t="s">
        <v>928</v>
      </c>
      <c r="D9" s="753"/>
      <c r="E9" s="198"/>
      <c r="F9" s="198"/>
      <c r="G9" s="198"/>
      <c r="H9" s="198">
        <f t="shared" si="1"/>
        <v>0</v>
      </c>
      <c r="I9" s="259">
        <f>IF(H9*0.95/5&gt;=F9,F9,H9*0.95/5)</f>
        <v>0</v>
      </c>
      <c r="J9" s="329" t="s">
        <v>113</v>
      </c>
      <c r="K9" s="329" t="s">
        <v>113</v>
      </c>
      <c r="L9" s="328">
        <f t="shared" si="2"/>
        <v>0</v>
      </c>
      <c r="M9" s="260">
        <f t="shared" si="3"/>
        <v>0</v>
      </c>
    </row>
    <row r="10" spans="1:16">
      <c r="A10" s="327">
        <v>5</v>
      </c>
      <c r="B10" s="735"/>
      <c r="C10" s="754" t="s">
        <v>927</v>
      </c>
      <c r="D10" s="755"/>
      <c r="E10" s="198"/>
      <c r="F10" s="198"/>
      <c r="G10" s="198"/>
      <c r="H10" s="198">
        <f t="shared" si="1"/>
        <v>0</v>
      </c>
      <c r="I10" s="259">
        <f>IF(H10*0.95/4&gt;=F10,F10,H10*0.95/4)</f>
        <v>0</v>
      </c>
      <c r="J10" s="329" t="s">
        <v>113</v>
      </c>
      <c r="K10" s="329" t="s">
        <v>113</v>
      </c>
      <c r="L10" s="328">
        <f t="shared" si="2"/>
        <v>0</v>
      </c>
      <c r="M10" s="260">
        <f t="shared" si="3"/>
        <v>0</v>
      </c>
      <c r="O10" s="343"/>
    </row>
    <row r="11" spans="1:16">
      <c r="A11" s="327">
        <v>6</v>
      </c>
      <c r="B11" s="735"/>
      <c r="C11" s="731" t="s">
        <v>926</v>
      </c>
      <c r="D11" s="733"/>
      <c r="E11" s="198"/>
      <c r="F11" s="198"/>
      <c r="G11" s="198"/>
      <c r="H11" s="198">
        <f t="shared" si="1"/>
        <v>0</v>
      </c>
      <c r="I11" s="259">
        <f>IF(H11*0.95/3&gt;=F11,F11,H11*0.95/3)</f>
        <v>0</v>
      </c>
      <c r="J11" s="329" t="s">
        <v>113</v>
      </c>
      <c r="K11" s="329" t="s">
        <v>113</v>
      </c>
      <c r="L11" s="328">
        <f t="shared" si="2"/>
        <v>0</v>
      </c>
      <c r="M11" s="260">
        <f t="shared" si="3"/>
        <v>0</v>
      </c>
    </row>
    <row r="12" spans="1:16" ht="15" thickBot="1">
      <c r="A12" s="327">
        <v>7</v>
      </c>
      <c r="B12" s="736"/>
      <c r="C12" s="747" t="s">
        <v>925</v>
      </c>
      <c r="D12" s="748"/>
      <c r="E12" s="332"/>
      <c r="F12" s="332"/>
      <c r="G12" s="332"/>
      <c r="H12" s="332"/>
      <c r="I12" s="334"/>
      <c r="J12" s="333" t="s">
        <v>113</v>
      </c>
      <c r="K12" s="333" t="s">
        <v>113</v>
      </c>
      <c r="L12" s="335"/>
      <c r="M12" s="260">
        <f t="shared" si="3"/>
        <v>0</v>
      </c>
    </row>
    <row r="13" spans="1:16" ht="15" thickTop="1">
      <c r="A13" s="327">
        <v>8</v>
      </c>
      <c r="B13" s="734" t="s">
        <v>949</v>
      </c>
      <c r="C13" s="749" t="s">
        <v>924</v>
      </c>
      <c r="D13" s="750"/>
      <c r="E13" s="330"/>
      <c r="F13" s="324"/>
      <c r="G13" s="324"/>
      <c r="H13" s="324"/>
      <c r="I13" s="324"/>
      <c r="J13" s="331"/>
      <c r="K13" s="338">
        <f>I13-J13</f>
        <v>0</v>
      </c>
      <c r="L13" s="330"/>
      <c r="M13" s="324" t="s">
        <v>113</v>
      </c>
    </row>
    <row r="14" spans="1:16">
      <c r="A14" s="352">
        <v>9</v>
      </c>
      <c r="B14" s="735"/>
      <c r="C14" s="751" t="s">
        <v>671</v>
      </c>
      <c r="D14" s="751"/>
      <c r="E14" s="220"/>
      <c r="F14" s="198"/>
      <c r="G14" s="198"/>
      <c r="H14" s="198"/>
      <c r="I14" s="198"/>
      <c r="J14" s="324"/>
      <c r="K14" s="338">
        <f>I14-J14</f>
        <v>0</v>
      </c>
      <c r="L14" s="198"/>
      <c r="M14" s="198" t="s">
        <v>113</v>
      </c>
    </row>
    <row r="15" spans="1:16">
      <c r="A15" s="352">
        <v>10</v>
      </c>
      <c r="B15" s="735"/>
      <c r="C15" s="751" t="s">
        <v>948</v>
      </c>
      <c r="D15" s="751"/>
      <c r="E15" s="220"/>
      <c r="F15" s="220"/>
      <c r="G15" s="220"/>
      <c r="H15" s="220"/>
      <c r="I15" s="220"/>
      <c r="J15" s="220"/>
      <c r="K15" s="338">
        <f>I15-J15</f>
        <v>0</v>
      </c>
      <c r="L15" s="220"/>
      <c r="M15" s="198" t="s">
        <v>113</v>
      </c>
    </row>
    <row r="16" spans="1:16">
      <c r="A16" s="352">
        <v>11</v>
      </c>
      <c r="B16" s="735"/>
      <c r="C16" s="751" t="s">
        <v>672</v>
      </c>
      <c r="D16" s="751"/>
      <c r="E16" s="220"/>
      <c r="F16" s="198"/>
      <c r="G16" s="198"/>
      <c r="H16" s="198"/>
      <c r="I16" s="198"/>
      <c r="J16" s="198"/>
      <c r="K16" s="259">
        <f t="shared" ref="K16:K19" si="4">I16-J16</f>
        <v>0</v>
      </c>
      <c r="L16" s="198"/>
      <c r="M16" s="198" t="s">
        <v>113</v>
      </c>
    </row>
    <row r="17" spans="1:15">
      <c r="A17" s="352">
        <v>12</v>
      </c>
      <c r="B17" s="735"/>
      <c r="C17" s="751" t="s">
        <v>673</v>
      </c>
      <c r="D17" s="751"/>
      <c r="E17" s="220"/>
      <c r="F17" s="198"/>
      <c r="G17" s="198"/>
      <c r="H17" s="198"/>
      <c r="I17" s="198"/>
      <c r="J17" s="198"/>
      <c r="K17" s="259">
        <f t="shared" si="4"/>
        <v>0</v>
      </c>
      <c r="L17" s="198"/>
      <c r="M17" s="198" t="s">
        <v>113</v>
      </c>
    </row>
    <row r="18" spans="1:15">
      <c r="A18" s="352">
        <v>13</v>
      </c>
      <c r="B18" s="735"/>
      <c r="C18" s="751" t="s">
        <v>674</v>
      </c>
      <c r="D18" s="751"/>
      <c r="E18" s="220"/>
      <c r="F18" s="198"/>
      <c r="G18" s="198"/>
      <c r="H18" s="198"/>
      <c r="I18" s="198"/>
      <c r="J18" s="198"/>
      <c r="K18" s="259">
        <f t="shared" si="4"/>
        <v>0</v>
      </c>
      <c r="L18" s="198"/>
      <c r="M18" s="198" t="s">
        <v>113</v>
      </c>
    </row>
    <row r="19" spans="1:15">
      <c r="A19" s="352">
        <v>14</v>
      </c>
      <c r="B19" s="736"/>
      <c r="C19" s="751" t="s">
        <v>675</v>
      </c>
      <c r="D19" s="751"/>
      <c r="E19" s="220"/>
      <c r="F19" s="198"/>
      <c r="G19" s="198"/>
      <c r="H19" s="198"/>
      <c r="I19" s="198"/>
      <c r="J19" s="198"/>
      <c r="K19" s="259">
        <f t="shared" si="4"/>
        <v>0</v>
      </c>
      <c r="L19" s="198"/>
      <c r="M19" s="198" t="s">
        <v>113</v>
      </c>
    </row>
    <row r="20" spans="1:15">
      <c r="A20" s="352">
        <v>15</v>
      </c>
      <c r="B20" s="756" t="s">
        <v>950</v>
      </c>
      <c r="C20" s="757"/>
      <c r="D20" s="758"/>
      <c r="E20" s="259">
        <f t="shared" ref="E20:I20" si="5">E21+E22</f>
        <v>0</v>
      </c>
      <c r="F20" s="259">
        <f t="shared" si="5"/>
        <v>0</v>
      </c>
      <c r="G20" s="259">
        <f t="shared" si="5"/>
        <v>0</v>
      </c>
      <c r="H20" s="259">
        <f t="shared" si="5"/>
        <v>0</v>
      </c>
      <c r="I20" s="259">
        <f t="shared" si="5"/>
        <v>0</v>
      </c>
      <c r="J20" s="282" t="s">
        <v>113</v>
      </c>
      <c r="K20" s="259" t="s">
        <v>113</v>
      </c>
      <c r="L20" s="259">
        <f>L21+L22</f>
        <v>0</v>
      </c>
      <c r="M20" s="259">
        <f>M21+M22</f>
        <v>0</v>
      </c>
    </row>
    <row r="21" spans="1:15">
      <c r="A21" s="352">
        <v>16</v>
      </c>
      <c r="B21" s="759" t="s">
        <v>660</v>
      </c>
      <c r="C21" s="760"/>
      <c r="D21" s="761"/>
      <c r="E21" s="198"/>
      <c r="F21" s="198"/>
      <c r="G21" s="198"/>
      <c r="H21" s="198"/>
      <c r="I21" s="198"/>
      <c r="J21" s="197" t="s">
        <v>113</v>
      </c>
      <c r="K21" s="197" t="s">
        <v>113</v>
      </c>
      <c r="L21" s="198"/>
      <c r="M21" s="198"/>
    </row>
    <row r="22" spans="1:15">
      <c r="A22" s="352">
        <v>17</v>
      </c>
      <c r="B22" s="756" t="s">
        <v>661</v>
      </c>
      <c r="C22" s="757"/>
      <c r="D22" s="758"/>
      <c r="E22" s="198"/>
      <c r="F22" s="198"/>
      <c r="G22" s="198"/>
      <c r="H22" s="198"/>
      <c r="I22" s="198"/>
      <c r="J22" s="197" t="s">
        <v>113</v>
      </c>
      <c r="K22" s="197" t="s">
        <v>113</v>
      </c>
      <c r="L22" s="198"/>
      <c r="M22" s="198"/>
    </row>
    <row r="23" spans="1:15">
      <c r="A23" s="352">
        <v>18</v>
      </c>
      <c r="B23" s="756" t="s">
        <v>951</v>
      </c>
      <c r="C23" s="757"/>
      <c r="D23" s="758"/>
      <c r="E23" s="259">
        <f>SUM(E24:E30)+E32</f>
        <v>0</v>
      </c>
      <c r="F23" s="259">
        <f t="shared" ref="F23:I23" si="6">SUM(F24:F30)+F32</f>
        <v>0</v>
      </c>
      <c r="G23" s="259">
        <f t="shared" si="6"/>
        <v>0</v>
      </c>
      <c r="H23" s="259">
        <f t="shared" si="6"/>
        <v>0</v>
      </c>
      <c r="I23" s="259">
        <f t="shared" si="6"/>
        <v>0</v>
      </c>
      <c r="J23" s="259" t="s">
        <v>113</v>
      </c>
      <c r="K23" s="259" t="s">
        <v>113</v>
      </c>
      <c r="L23" s="259">
        <f>SUM(L24:L30)+L32</f>
        <v>0</v>
      </c>
      <c r="M23" s="259">
        <f>SUM(M24:M30)+M32</f>
        <v>0</v>
      </c>
    </row>
    <row r="24" spans="1:15">
      <c r="A24" s="352">
        <v>19</v>
      </c>
      <c r="B24" s="759" t="s">
        <v>662</v>
      </c>
      <c r="C24" s="760"/>
      <c r="D24" s="761"/>
      <c r="E24" s="198"/>
      <c r="F24" s="198"/>
      <c r="G24" s="198"/>
      <c r="H24" s="198">
        <f t="shared" ref="H24:H32" si="7">E24</f>
        <v>0</v>
      </c>
      <c r="I24" s="198">
        <f t="shared" ref="I24:I26" si="8">F24</f>
        <v>0</v>
      </c>
      <c r="J24" s="197" t="s">
        <v>113</v>
      </c>
      <c r="K24" s="197" t="s">
        <v>113</v>
      </c>
      <c r="L24" s="198">
        <f t="shared" ref="L24:L32" si="9">G24</f>
        <v>0</v>
      </c>
      <c r="M24" s="198"/>
    </row>
    <row r="25" spans="1:15">
      <c r="A25" s="352">
        <v>20</v>
      </c>
      <c r="B25" s="759" t="s">
        <v>663</v>
      </c>
      <c r="C25" s="760"/>
      <c r="D25" s="761"/>
      <c r="E25" s="198"/>
      <c r="F25" s="198"/>
      <c r="G25" s="198"/>
      <c r="H25" s="198">
        <f t="shared" si="7"/>
        <v>0</v>
      </c>
      <c r="I25" s="198">
        <f t="shared" si="8"/>
        <v>0</v>
      </c>
      <c r="J25" s="197" t="s">
        <v>113</v>
      </c>
      <c r="K25" s="197" t="s">
        <v>113</v>
      </c>
      <c r="L25" s="198">
        <f t="shared" si="9"/>
        <v>0</v>
      </c>
      <c r="M25" s="198"/>
    </row>
    <row r="26" spans="1:15">
      <c r="A26" s="352">
        <v>21</v>
      </c>
      <c r="B26" s="759" t="s">
        <v>664</v>
      </c>
      <c r="C26" s="760"/>
      <c r="D26" s="761"/>
      <c r="E26" s="198"/>
      <c r="F26" s="198"/>
      <c r="G26" s="198"/>
      <c r="H26" s="198">
        <f t="shared" si="7"/>
        <v>0</v>
      </c>
      <c r="I26" s="198">
        <f t="shared" si="8"/>
        <v>0</v>
      </c>
      <c r="J26" s="197" t="s">
        <v>113</v>
      </c>
      <c r="K26" s="197" t="s">
        <v>113</v>
      </c>
      <c r="L26" s="198">
        <f t="shared" si="9"/>
        <v>0</v>
      </c>
      <c r="M26" s="198"/>
    </row>
    <row r="27" spans="1:15">
      <c r="A27" s="352">
        <v>22</v>
      </c>
      <c r="B27" s="759" t="s">
        <v>665</v>
      </c>
      <c r="C27" s="760"/>
      <c r="D27" s="761"/>
      <c r="E27" s="198"/>
      <c r="F27" s="198"/>
      <c r="G27" s="198"/>
      <c r="H27" s="198">
        <f>E27</f>
        <v>0</v>
      </c>
      <c r="I27" s="198">
        <f>F27</f>
        <v>0</v>
      </c>
      <c r="J27" s="197" t="s">
        <v>113</v>
      </c>
      <c r="K27" s="197" t="s">
        <v>113</v>
      </c>
      <c r="L27" s="198">
        <f>G27</f>
        <v>0</v>
      </c>
      <c r="M27" s="198"/>
    </row>
    <row r="28" spans="1:15">
      <c r="A28" s="352">
        <v>23</v>
      </c>
      <c r="B28" s="759" t="s">
        <v>666</v>
      </c>
      <c r="C28" s="760"/>
      <c r="D28" s="761"/>
      <c r="E28" s="198"/>
      <c r="F28" s="198"/>
      <c r="G28" s="198"/>
      <c r="H28" s="198">
        <f t="shared" si="7"/>
        <v>0</v>
      </c>
      <c r="I28" s="198">
        <f t="shared" ref="I28:I32" si="10">F28</f>
        <v>0</v>
      </c>
      <c r="J28" s="197" t="s">
        <v>113</v>
      </c>
      <c r="K28" s="197" t="s">
        <v>113</v>
      </c>
      <c r="L28" s="198">
        <f t="shared" si="9"/>
        <v>0</v>
      </c>
      <c r="M28" s="198"/>
      <c r="O28" s="343"/>
    </row>
    <row r="29" spans="1:15">
      <c r="A29" s="352">
        <v>24</v>
      </c>
      <c r="B29" s="759" t="s">
        <v>667</v>
      </c>
      <c r="C29" s="760"/>
      <c r="D29" s="761"/>
      <c r="E29" s="198"/>
      <c r="F29" s="198"/>
      <c r="G29" s="198"/>
      <c r="H29" s="198">
        <f t="shared" si="7"/>
        <v>0</v>
      </c>
      <c r="I29" s="198">
        <f t="shared" si="10"/>
        <v>0</v>
      </c>
      <c r="J29" s="197" t="s">
        <v>113</v>
      </c>
      <c r="K29" s="197" t="s">
        <v>113</v>
      </c>
      <c r="L29" s="198">
        <f t="shared" si="9"/>
        <v>0</v>
      </c>
      <c r="M29" s="198"/>
    </row>
    <row r="30" spans="1:15">
      <c r="A30" s="352">
        <v>25</v>
      </c>
      <c r="B30" s="759" t="s">
        <v>668</v>
      </c>
      <c r="C30" s="760"/>
      <c r="D30" s="761"/>
      <c r="E30" s="198"/>
      <c r="F30" s="198"/>
      <c r="G30" s="198"/>
      <c r="H30" s="198">
        <f t="shared" si="7"/>
        <v>0</v>
      </c>
      <c r="I30" s="198">
        <f t="shared" si="10"/>
        <v>0</v>
      </c>
      <c r="J30" s="197" t="s">
        <v>113</v>
      </c>
      <c r="K30" s="197" t="s">
        <v>113</v>
      </c>
      <c r="L30" s="198">
        <f t="shared" si="9"/>
        <v>0</v>
      </c>
      <c r="M30" s="198"/>
    </row>
    <row r="31" spans="1:15">
      <c r="A31" s="352">
        <v>26</v>
      </c>
      <c r="B31" s="765" t="s">
        <v>670</v>
      </c>
      <c r="C31" s="766"/>
      <c r="D31" s="767"/>
      <c r="E31" s="198"/>
      <c r="F31" s="198"/>
      <c r="G31" s="198"/>
      <c r="H31" s="198">
        <f t="shared" si="7"/>
        <v>0</v>
      </c>
      <c r="I31" s="198">
        <f t="shared" si="10"/>
        <v>0</v>
      </c>
      <c r="J31" s="197"/>
      <c r="K31" s="197"/>
      <c r="L31" s="198">
        <f t="shared" si="9"/>
        <v>0</v>
      </c>
      <c r="M31" s="198" t="s">
        <v>932</v>
      </c>
    </row>
    <row r="32" spans="1:15">
      <c r="A32" s="352">
        <v>27</v>
      </c>
      <c r="B32" s="754" t="s">
        <v>669</v>
      </c>
      <c r="C32" s="768"/>
      <c r="D32" s="755"/>
      <c r="E32" s="198"/>
      <c r="F32" s="198"/>
      <c r="G32" s="198"/>
      <c r="H32" s="198">
        <f t="shared" si="7"/>
        <v>0</v>
      </c>
      <c r="I32" s="198">
        <f t="shared" si="10"/>
        <v>0</v>
      </c>
      <c r="J32" s="197" t="s">
        <v>113</v>
      </c>
      <c r="K32" s="197" t="s">
        <v>113</v>
      </c>
      <c r="L32" s="198">
        <f t="shared" si="9"/>
        <v>0</v>
      </c>
      <c r="M32" s="198"/>
    </row>
    <row r="33" spans="1:13">
      <c r="A33" s="352">
        <v>28</v>
      </c>
      <c r="B33" s="756" t="s">
        <v>952</v>
      </c>
      <c r="C33" s="757"/>
      <c r="D33" s="758"/>
      <c r="E33" s="259">
        <f>E34+E35+E36+E37+E38+E39+E40</f>
        <v>0</v>
      </c>
      <c r="F33" s="259">
        <f>F34+F35+F36+F37+F38+F39+F40</f>
        <v>0</v>
      </c>
      <c r="G33" s="259">
        <f>G34+G35+G36+G37+G38+G39+G40</f>
        <v>0</v>
      </c>
      <c r="H33" s="259">
        <f>H34+H35+H36+H37+H38+H39+H40</f>
        <v>0</v>
      </c>
      <c r="I33" s="259">
        <f>I34+I35+I36+I37+I38+I39+I40</f>
        <v>0</v>
      </c>
      <c r="J33" s="282" t="s">
        <v>113</v>
      </c>
      <c r="K33" s="282" t="s">
        <v>113</v>
      </c>
      <c r="L33" s="259">
        <f>L34+L35+L36+L37+L38+L39+L40</f>
        <v>0</v>
      </c>
      <c r="M33" s="259">
        <f>M34+M35+M36+M37+M38+M39+M40</f>
        <v>0</v>
      </c>
    </row>
    <row r="34" spans="1:13">
      <c r="A34" s="352">
        <v>29</v>
      </c>
      <c r="B34" s="762" t="s">
        <v>598</v>
      </c>
      <c r="C34" s="763"/>
      <c r="D34" s="764"/>
      <c r="E34" s="198"/>
      <c r="F34" s="198"/>
      <c r="G34" s="198"/>
      <c r="H34" s="198">
        <f t="shared" ref="H34:H37" si="11">E34</f>
        <v>0</v>
      </c>
      <c r="I34" s="198">
        <f t="shared" ref="I34:I37" si="12">F34</f>
        <v>0</v>
      </c>
      <c r="J34" s="197" t="s">
        <v>113</v>
      </c>
      <c r="K34" s="197" t="s">
        <v>113</v>
      </c>
      <c r="L34" s="198">
        <f t="shared" ref="L34:L40" si="13">G34</f>
        <v>0</v>
      </c>
      <c r="M34" s="198"/>
    </row>
    <row r="35" spans="1:13">
      <c r="A35" s="352">
        <v>30</v>
      </c>
      <c r="B35" s="759" t="s">
        <v>599</v>
      </c>
      <c r="C35" s="760"/>
      <c r="D35" s="761"/>
      <c r="E35" s="198"/>
      <c r="F35" s="198"/>
      <c r="G35" s="198"/>
      <c r="H35" s="198">
        <f t="shared" si="11"/>
        <v>0</v>
      </c>
      <c r="I35" s="198">
        <f t="shared" si="12"/>
        <v>0</v>
      </c>
      <c r="J35" s="197" t="s">
        <v>113</v>
      </c>
      <c r="K35" s="197" t="s">
        <v>113</v>
      </c>
      <c r="L35" s="198">
        <f t="shared" si="13"/>
        <v>0</v>
      </c>
      <c r="M35" s="198"/>
    </row>
    <row r="36" spans="1:13">
      <c r="A36" s="352">
        <v>31</v>
      </c>
      <c r="B36" s="759" t="s">
        <v>600</v>
      </c>
      <c r="C36" s="760"/>
      <c r="D36" s="761"/>
      <c r="E36" s="198"/>
      <c r="F36" s="198"/>
      <c r="G36" s="198"/>
      <c r="H36" s="198">
        <f t="shared" si="11"/>
        <v>0</v>
      </c>
      <c r="I36" s="198">
        <f t="shared" si="12"/>
        <v>0</v>
      </c>
      <c r="J36" s="197" t="s">
        <v>113</v>
      </c>
      <c r="K36" s="197" t="s">
        <v>113</v>
      </c>
      <c r="L36" s="198">
        <f t="shared" si="13"/>
        <v>0</v>
      </c>
      <c r="M36" s="198"/>
    </row>
    <row r="37" spans="1:13">
      <c r="A37" s="352">
        <v>32</v>
      </c>
      <c r="B37" s="759" t="s">
        <v>601</v>
      </c>
      <c r="C37" s="760"/>
      <c r="D37" s="761"/>
      <c r="E37" s="198"/>
      <c r="F37" s="198"/>
      <c r="G37" s="198"/>
      <c r="H37" s="198">
        <f t="shared" si="11"/>
        <v>0</v>
      </c>
      <c r="I37" s="198">
        <f t="shared" si="12"/>
        <v>0</v>
      </c>
      <c r="J37" s="197" t="s">
        <v>113</v>
      </c>
      <c r="K37" s="197" t="s">
        <v>113</v>
      </c>
      <c r="L37" s="198">
        <f t="shared" si="13"/>
        <v>0</v>
      </c>
      <c r="M37" s="198"/>
    </row>
    <row r="38" spans="1:13">
      <c r="A38" s="352">
        <v>33</v>
      </c>
      <c r="B38" s="759" t="s">
        <v>602</v>
      </c>
      <c r="C38" s="760"/>
      <c r="D38" s="761"/>
      <c r="E38" s="198"/>
      <c r="F38" s="198"/>
      <c r="G38" s="198"/>
      <c r="H38" s="198">
        <f>E38</f>
        <v>0</v>
      </c>
      <c r="I38" s="198">
        <f>F38</f>
        <v>0</v>
      </c>
      <c r="J38" s="197" t="s">
        <v>113</v>
      </c>
      <c r="K38" s="197" t="s">
        <v>113</v>
      </c>
      <c r="L38" s="198">
        <f>G38</f>
        <v>0</v>
      </c>
      <c r="M38" s="198"/>
    </row>
    <row r="39" spans="1:13">
      <c r="A39" s="352">
        <v>34</v>
      </c>
      <c r="B39" s="756" t="s">
        <v>410</v>
      </c>
      <c r="C39" s="757"/>
      <c r="D39" s="758"/>
      <c r="E39" s="198"/>
      <c r="F39" s="198"/>
      <c r="G39" s="198"/>
      <c r="H39" s="198">
        <f t="shared" ref="H39:H40" si="14">E39</f>
        <v>0</v>
      </c>
      <c r="I39" s="198">
        <f t="shared" ref="I39:I40" si="15">F39</f>
        <v>0</v>
      </c>
      <c r="J39" s="197" t="s">
        <v>113</v>
      </c>
      <c r="K39" s="197" t="s">
        <v>113</v>
      </c>
      <c r="L39" s="198">
        <f t="shared" si="13"/>
        <v>0</v>
      </c>
      <c r="M39" s="198"/>
    </row>
    <row r="40" spans="1:13">
      <c r="A40" s="352">
        <v>35</v>
      </c>
      <c r="B40" s="756" t="s">
        <v>411</v>
      </c>
      <c r="C40" s="757"/>
      <c r="D40" s="758"/>
      <c r="E40" s="198"/>
      <c r="F40" s="198"/>
      <c r="G40" s="198"/>
      <c r="H40" s="198">
        <f t="shared" si="14"/>
        <v>0</v>
      </c>
      <c r="I40" s="198">
        <f t="shared" si="15"/>
        <v>0</v>
      </c>
      <c r="J40" s="197" t="s">
        <v>113</v>
      </c>
      <c r="K40" s="197" t="s">
        <v>113</v>
      </c>
      <c r="L40" s="198">
        <f t="shared" si="13"/>
        <v>0</v>
      </c>
      <c r="M40" s="198"/>
    </row>
    <row r="41" spans="1:13">
      <c r="A41" s="352">
        <v>36</v>
      </c>
      <c r="B41" s="769" t="s">
        <v>953</v>
      </c>
      <c r="C41" s="769"/>
      <c r="D41" s="769"/>
      <c r="E41" s="259">
        <f>E6+E20+E23+E33+E39+E40</f>
        <v>0</v>
      </c>
      <c r="F41" s="259">
        <f>F6+F20+F23+F33+F39+F40</f>
        <v>0</v>
      </c>
      <c r="G41" s="259">
        <f>G6+G20+G23+G33+G39+G40</f>
        <v>0</v>
      </c>
      <c r="H41" s="259">
        <f>H6+H20+H23+H33+H39+H40</f>
        <v>0</v>
      </c>
      <c r="I41" s="259">
        <f>I6+I20+I23+I33+I39+I40</f>
        <v>0</v>
      </c>
      <c r="J41" s="259">
        <f>J13+J14+J15+J16+J17+J18+J31</f>
        <v>0</v>
      </c>
      <c r="K41" s="259">
        <f>K13+K14+K15+K16+K17+K18+K31</f>
        <v>0</v>
      </c>
      <c r="L41" s="259">
        <f>L6+L20+L23+L33+L39+L40</f>
        <v>0</v>
      </c>
      <c r="M41" s="259">
        <f>M6+M20+M23+M33+M39+M40</f>
        <v>0</v>
      </c>
    </row>
    <row r="42" spans="1:13">
      <c r="A42" s="770" t="s">
        <v>142</v>
      </c>
      <c r="B42" s="770"/>
      <c r="C42" s="355" t="s">
        <v>954</v>
      </c>
      <c r="D42" s="325"/>
      <c r="E42" s="325"/>
      <c r="F42" s="325"/>
      <c r="G42" s="325"/>
      <c r="H42" s="325"/>
      <c r="I42" s="325" t="s">
        <v>113</v>
      </c>
      <c r="J42" s="325" t="s">
        <v>113</v>
      </c>
      <c r="K42" s="197" t="s">
        <v>113</v>
      </c>
      <c r="L42" s="325"/>
      <c r="M42" s="223"/>
    </row>
  </sheetData>
  <mergeCells count="45">
    <mergeCell ref="B41:D41"/>
    <mergeCell ref="A42:B42"/>
    <mergeCell ref="B35:D35"/>
    <mergeCell ref="B36:D36"/>
    <mergeCell ref="B37:D37"/>
    <mergeCell ref="B38:D38"/>
    <mergeCell ref="B39:D39"/>
    <mergeCell ref="B40:D40"/>
    <mergeCell ref="B20:D20"/>
    <mergeCell ref="B21:D21"/>
    <mergeCell ref="B34:D34"/>
    <mergeCell ref="B23:D23"/>
    <mergeCell ref="B24:D24"/>
    <mergeCell ref="B25:D25"/>
    <mergeCell ref="B26:D26"/>
    <mergeCell ref="B27:D27"/>
    <mergeCell ref="B28:D28"/>
    <mergeCell ref="B29:D29"/>
    <mergeCell ref="B30:D30"/>
    <mergeCell ref="B31:D31"/>
    <mergeCell ref="B32:D32"/>
    <mergeCell ref="B33:D33"/>
    <mergeCell ref="B22:D22"/>
    <mergeCell ref="C11:D11"/>
    <mergeCell ref="C12:D12"/>
    <mergeCell ref="B13:B19"/>
    <mergeCell ref="C13:D13"/>
    <mergeCell ref="C14:D14"/>
    <mergeCell ref="C15:D15"/>
    <mergeCell ref="C16:D16"/>
    <mergeCell ref="B7:B12"/>
    <mergeCell ref="C7:D7"/>
    <mergeCell ref="C8:D8"/>
    <mergeCell ref="C9:D9"/>
    <mergeCell ref="C10:D10"/>
    <mergeCell ref="C17:D17"/>
    <mergeCell ref="C18:D18"/>
    <mergeCell ref="C19:D19"/>
    <mergeCell ref="B6:D6"/>
    <mergeCell ref="A1:D1"/>
    <mergeCell ref="A2:M2"/>
    <mergeCell ref="A3:A5"/>
    <mergeCell ref="B3:D5"/>
    <mergeCell ref="E3:G3"/>
    <mergeCell ref="H3:L3"/>
  </mergeCells>
  <phoneticPr fontId="7" type="noConversion"/>
  <hyperlinks>
    <hyperlink ref="A2:M2" location="折旧验算汇总表!A1" display="资产折旧、摊销情况及纳税调整明细表              "/>
    <hyperlink ref="A1:D1" location="数据库!A80" display="A105080"/>
  </hyperlinks>
  <pageMargins left="0.70866141732283472" right="0.3" top="0.74803149606299213" bottom="0.74803149606299213" header="0.31496062992125984" footer="0.31496062992125984"/>
  <pageSetup paperSize="9" scale="7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sheetPr codeName="Sheet39" enableFormatConditionsCalculation="0">
    <tabColor rgb="FF00B050"/>
    <pageSetUpPr fitToPage="1"/>
  </sheetPr>
  <dimension ref="A1:IL42"/>
  <sheetViews>
    <sheetView workbookViewId="0">
      <selection activeCell="B26" sqref="B26"/>
    </sheetView>
  </sheetViews>
  <sheetFormatPr defaultColWidth="0" defaultRowHeight="17.100000000000001" customHeight="1" zeroHeight="1"/>
  <cols>
    <col min="1" max="1" width="11" style="448" customWidth="1"/>
    <col min="2" max="2" width="62.625" style="448" customWidth="1"/>
    <col min="3" max="4" width="8.25" style="449" customWidth="1"/>
    <col min="5" max="6" width="9" style="448" customWidth="1"/>
    <col min="7" max="244" width="0" style="448" hidden="1" customWidth="1"/>
    <col min="245" max="246" width="0" style="449" hidden="1" customWidth="1"/>
    <col min="247" max="16384" width="9" style="449" hidden="1"/>
  </cols>
  <sheetData>
    <row r="1" spans="1:244" ht="63" customHeight="1">
      <c r="A1" s="543" t="s">
        <v>210</v>
      </c>
      <c r="B1" s="543"/>
      <c r="C1" s="543"/>
      <c r="D1" s="543"/>
    </row>
    <row r="2" spans="1:244" ht="20.25" customHeight="1">
      <c r="A2" s="378"/>
      <c r="B2" s="378"/>
      <c r="C2" s="379"/>
      <c r="D2" s="379"/>
    </row>
    <row r="3" spans="1:244" ht="18" customHeight="1">
      <c r="A3" s="546" t="s">
        <v>211</v>
      </c>
      <c r="B3" s="547" t="s">
        <v>212</v>
      </c>
      <c r="C3" s="548" t="s">
        <v>1075</v>
      </c>
      <c r="D3" s="548"/>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449"/>
      <c r="BT3" s="449"/>
      <c r="BU3" s="449"/>
      <c r="BV3" s="449"/>
      <c r="BW3" s="449"/>
      <c r="BX3" s="449"/>
      <c r="BY3" s="449"/>
      <c r="BZ3" s="449"/>
      <c r="CA3" s="449"/>
      <c r="CB3" s="449"/>
      <c r="CC3" s="449"/>
      <c r="CD3" s="449"/>
      <c r="CE3" s="449"/>
      <c r="CF3" s="449"/>
      <c r="CG3" s="449"/>
      <c r="CH3" s="449"/>
      <c r="CI3" s="449"/>
      <c r="CJ3" s="449"/>
      <c r="CK3" s="449"/>
      <c r="CL3" s="449"/>
      <c r="CM3" s="449"/>
      <c r="CN3" s="449"/>
      <c r="CO3" s="449"/>
      <c r="CP3" s="449"/>
      <c r="CQ3" s="449"/>
      <c r="CR3" s="449"/>
      <c r="CS3" s="449"/>
      <c r="CT3" s="449"/>
      <c r="CU3" s="449"/>
      <c r="CV3" s="449"/>
      <c r="CW3" s="449"/>
      <c r="CX3" s="449"/>
      <c r="CY3" s="449"/>
      <c r="CZ3" s="449"/>
      <c r="DA3" s="449"/>
      <c r="DB3" s="449"/>
      <c r="DC3" s="449"/>
      <c r="DD3" s="449"/>
      <c r="DE3" s="449"/>
      <c r="DF3" s="449"/>
      <c r="DG3" s="449"/>
      <c r="DH3" s="449"/>
      <c r="DI3" s="449"/>
      <c r="DJ3" s="449"/>
      <c r="DK3" s="449"/>
      <c r="DL3" s="449"/>
      <c r="DM3" s="449"/>
      <c r="DN3" s="449"/>
      <c r="DO3" s="449"/>
      <c r="DP3" s="449"/>
      <c r="DQ3" s="449"/>
      <c r="DR3" s="449"/>
      <c r="DS3" s="449"/>
      <c r="DT3" s="449"/>
      <c r="DU3" s="449"/>
      <c r="DV3" s="449"/>
      <c r="DW3" s="449"/>
      <c r="DX3" s="449"/>
      <c r="DY3" s="449"/>
      <c r="DZ3" s="449"/>
      <c r="EA3" s="449"/>
      <c r="EB3" s="449"/>
      <c r="EC3" s="449"/>
      <c r="ED3" s="449"/>
      <c r="EE3" s="449"/>
      <c r="EF3" s="449"/>
      <c r="EG3" s="449"/>
      <c r="EH3" s="449"/>
      <c r="EI3" s="449"/>
      <c r="EJ3" s="449"/>
      <c r="EK3" s="449"/>
      <c r="EL3" s="449"/>
      <c r="EM3" s="449"/>
      <c r="EN3" s="449"/>
      <c r="EO3" s="449"/>
      <c r="EP3" s="449"/>
      <c r="EQ3" s="449"/>
      <c r="ER3" s="449"/>
      <c r="ES3" s="449"/>
      <c r="ET3" s="449"/>
      <c r="EU3" s="449"/>
      <c r="EV3" s="449"/>
      <c r="EW3" s="449"/>
      <c r="EX3" s="449"/>
      <c r="EY3" s="449"/>
      <c r="EZ3" s="449"/>
      <c r="FA3" s="449"/>
      <c r="FB3" s="449"/>
      <c r="FC3" s="449"/>
      <c r="FD3" s="449"/>
      <c r="FE3" s="449"/>
      <c r="FF3" s="449"/>
      <c r="FG3" s="449"/>
      <c r="FH3" s="449"/>
      <c r="FI3" s="449"/>
      <c r="FJ3" s="449"/>
      <c r="FK3" s="449"/>
      <c r="FL3" s="449"/>
      <c r="FM3" s="449"/>
      <c r="FN3" s="449"/>
      <c r="FO3" s="449"/>
      <c r="FP3" s="449"/>
      <c r="FQ3" s="449"/>
      <c r="FR3" s="449"/>
      <c r="FS3" s="449"/>
      <c r="FT3" s="449"/>
      <c r="FU3" s="449"/>
      <c r="FV3" s="449"/>
      <c r="FW3" s="449"/>
      <c r="FX3" s="449"/>
      <c r="FY3" s="449"/>
      <c r="FZ3" s="449"/>
      <c r="GA3" s="449"/>
      <c r="GB3" s="449"/>
      <c r="GC3" s="449"/>
      <c r="GD3" s="449"/>
      <c r="GE3" s="449"/>
      <c r="GF3" s="449"/>
      <c r="GG3" s="449"/>
      <c r="GH3" s="449"/>
      <c r="GI3" s="449"/>
      <c r="GJ3" s="449"/>
      <c r="GK3" s="449"/>
      <c r="GL3" s="449"/>
      <c r="GM3" s="449"/>
      <c r="GN3" s="449"/>
      <c r="GO3" s="449"/>
      <c r="GP3" s="449"/>
      <c r="GQ3" s="449"/>
      <c r="GR3" s="449"/>
      <c r="GS3" s="449"/>
      <c r="GT3" s="449"/>
      <c r="GU3" s="449"/>
      <c r="GV3" s="449"/>
      <c r="GW3" s="449"/>
      <c r="GX3" s="449"/>
      <c r="GY3" s="449"/>
      <c r="GZ3" s="449"/>
      <c r="HA3" s="449"/>
      <c r="HB3" s="449"/>
      <c r="HC3" s="449"/>
      <c r="HD3" s="449"/>
      <c r="HE3" s="449"/>
      <c r="HF3" s="449"/>
      <c r="HG3" s="449"/>
      <c r="HH3" s="449"/>
      <c r="HI3" s="449"/>
      <c r="HJ3" s="449"/>
      <c r="HK3" s="449"/>
      <c r="HL3" s="449"/>
      <c r="HM3" s="449"/>
      <c r="HN3" s="449"/>
      <c r="HO3" s="449"/>
      <c r="HP3" s="449"/>
      <c r="HQ3" s="449"/>
      <c r="HR3" s="449"/>
      <c r="HS3" s="449"/>
      <c r="HT3" s="449"/>
      <c r="HU3" s="449"/>
      <c r="HV3" s="449"/>
      <c r="HW3" s="449"/>
      <c r="HX3" s="449"/>
      <c r="HY3" s="449"/>
      <c r="HZ3" s="449"/>
      <c r="IA3" s="449"/>
      <c r="IB3" s="449"/>
      <c r="IC3" s="449"/>
      <c r="ID3" s="449"/>
      <c r="IE3" s="449"/>
      <c r="IF3" s="449"/>
      <c r="IG3" s="449"/>
      <c r="IH3" s="449"/>
      <c r="II3" s="449"/>
      <c r="IJ3" s="449"/>
    </row>
    <row r="4" spans="1:244" ht="18" customHeight="1">
      <c r="A4" s="546"/>
      <c r="B4" s="547"/>
      <c r="C4" s="437" t="s">
        <v>1463</v>
      </c>
      <c r="D4" s="380" t="s">
        <v>1076</v>
      </c>
    </row>
    <row r="5" spans="1:244" ht="18" customHeight="1">
      <c r="A5" s="381" t="s">
        <v>213</v>
      </c>
      <c r="B5" s="439" t="s">
        <v>1426</v>
      </c>
      <c r="C5" s="549" t="s">
        <v>1077</v>
      </c>
      <c r="D5" s="549"/>
    </row>
    <row r="6" spans="1:244" ht="18" customHeight="1">
      <c r="A6" s="381" t="s">
        <v>111</v>
      </c>
      <c r="B6" s="439" t="s">
        <v>1427</v>
      </c>
      <c r="C6" s="549" t="s">
        <v>1078</v>
      </c>
      <c r="D6" s="549"/>
    </row>
    <row r="7" spans="1:244" ht="18" customHeight="1">
      <c r="A7" s="382" t="s">
        <v>214</v>
      </c>
      <c r="B7" s="440" t="s">
        <v>1428</v>
      </c>
      <c r="C7" s="544" t="s">
        <v>1078</v>
      </c>
      <c r="D7" s="544"/>
    </row>
    <row r="8" spans="1:244" ht="18" customHeight="1">
      <c r="A8" s="382" t="s">
        <v>215</v>
      </c>
      <c r="B8" s="440" t="s">
        <v>1429</v>
      </c>
      <c r="C8" s="545"/>
      <c r="D8" s="545"/>
    </row>
    <row r="9" spans="1:244" ht="18" customHeight="1">
      <c r="A9" s="382" t="s">
        <v>216</v>
      </c>
      <c r="B9" s="440" t="s">
        <v>1430</v>
      </c>
      <c r="C9" s="544" t="s">
        <v>1078</v>
      </c>
      <c r="D9" s="544"/>
    </row>
    <row r="10" spans="1:244" ht="18" customHeight="1">
      <c r="A10" s="382" t="s">
        <v>217</v>
      </c>
      <c r="B10" s="440" t="s">
        <v>1431</v>
      </c>
      <c r="C10" s="545"/>
      <c r="D10" s="545"/>
    </row>
    <row r="11" spans="1:244" ht="18" customHeight="1">
      <c r="A11" s="382" t="s">
        <v>218</v>
      </c>
      <c r="B11" s="440" t="s">
        <v>1432</v>
      </c>
      <c r="C11" s="545"/>
      <c r="D11" s="545"/>
    </row>
    <row r="12" spans="1:244" ht="18" customHeight="1">
      <c r="A12" s="382" t="s">
        <v>121</v>
      </c>
      <c r="B12" s="440" t="s">
        <v>1433</v>
      </c>
      <c r="C12" s="545" t="s">
        <v>1078</v>
      </c>
      <c r="D12" s="545"/>
    </row>
    <row r="13" spans="1:244" ht="18" customHeight="1">
      <c r="A13" s="382" t="s">
        <v>124</v>
      </c>
      <c r="B13" s="441" t="s">
        <v>1434</v>
      </c>
      <c r="C13" s="545" t="s">
        <v>1078</v>
      </c>
      <c r="D13" s="545"/>
    </row>
    <row r="14" spans="1:244" ht="18" customHeight="1">
      <c r="A14" s="382" t="s">
        <v>219</v>
      </c>
      <c r="B14" s="441" t="s">
        <v>1435</v>
      </c>
      <c r="C14" s="545"/>
      <c r="D14" s="545"/>
    </row>
    <row r="15" spans="1:244" ht="18" customHeight="1">
      <c r="A15" s="382" t="s">
        <v>220</v>
      </c>
      <c r="B15" s="441" t="s">
        <v>1436</v>
      </c>
      <c r="C15" s="545"/>
      <c r="D15" s="545"/>
    </row>
    <row r="16" spans="1:244" ht="18" customHeight="1">
      <c r="A16" s="382" t="s">
        <v>221</v>
      </c>
      <c r="B16" s="441" t="s">
        <v>1437</v>
      </c>
      <c r="C16" s="545"/>
      <c r="D16" s="545"/>
    </row>
    <row r="17" spans="1:4" ht="18" customHeight="1">
      <c r="A17" s="382" t="s">
        <v>222</v>
      </c>
      <c r="B17" s="441" t="s">
        <v>1438</v>
      </c>
      <c r="C17" s="538"/>
      <c r="D17" s="539"/>
    </row>
    <row r="18" spans="1:4" ht="18" customHeight="1">
      <c r="A18" s="382" t="s">
        <v>114</v>
      </c>
      <c r="B18" s="441" t="s">
        <v>1439</v>
      </c>
      <c r="C18" s="544" t="s">
        <v>1078</v>
      </c>
      <c r="D18" s="544"/>
    </row>
    <row r="19" spans="1:4" ht="18" customHeight="1">
      <c r="A19" s="382" t="s">
        <v>223</v>
      </c>
      <c r="B19" s="441" t="s">
        <v>1440</v>
      </c>
      <c r="C19" s="538"/>
      <c r="D19" s="539"/>
    </row>
    <row r="20" spans="1:4" ht="18" customHeight="1">
      <c r="A20" s="382" t="s">
        <v>224</v>
      </c>
      <c r="B20" s="441" t="s">
        <v>1441</v>
      </c>
      <c r="C20" s="538"/>
      <c r="D20" s="539"/>
    </row>
    <row r="21" spans="1:4" ht="18" customHeight="1">
      <c r="A21" s="382" t="s">
        <v>123</v>
      </c>
      <c r="B21" s="441" t="s">
        <v>1442</v>
      </c>
      <c r="C21" s="538" t="s">
        <v>1078</v>
      </c>
      <c r="D21" s="539"/>
    </row>
    <row r="22" spans="1:4" ht="18" customHeight="1">
      <c r="A22" s="382" t="s">
        <v>225</v>
      </c>
      <c r="B22" s="441" t="s">
        <v>1443</v>
      </c>
      <c r="C22" s="538"/>
      <c r="D22" s="539"/>
    </row>
    <row r="23" spans="1:4" ht="18" customHeight="1">
      <c r="A23" s="382" t="s">
        <v>226</v>
      </c>
      <c r="B23" s="441" t="s">
        <v>1444</v>
      </c>
      <c r="C23" s="538"/>
      <c r="D23" s="539"/>
    </row>
    <row r="24" spans="1:4" ht="18" customHeight="1">
      <c r="A24" s="382" t="s">
        <v>227</v>
      </c>
      <c r="B24" s="441" t="s">
        <v>1445</v>
      </c>
      <c r="C24" s="538"/>
      <c r="D24" s="539"/>
    </row>
    <row r="25" spans="1:4" ht="18" customHeight="1">
      <c r="A25" s="382" t="s">
        <v>228</v>
      </c>
      <c r="B25" s="441" t="s">
        <v>1446</v>
      </c>
      <c r="C25" s="538"/>
      <c r="D25" s="539"/>
    </row>
    <row r="26" spans="1:4" ht="18" customHeight="1">
      <c r="A26" s="382" t="s">
        <v>229</v>
      </c>
      <c r="B26" s="441" t="s">
        <v>1447</v>
      </c>
      <c r="C26" s="544" t="s">
        <v>1078</v>
      </c>
      <c r="D26" s="544"/>
    </row>
    <row r="27" spans="1:4" ht="18" customHeight="1">
      <c r="A27" s="382" t="s">
        <v>230</v>
      </c>
      <c r="B27" s="441" t="s">
        <v>1448</v>
      </c>
      <c r="C27" s="538"/>
      <c r="D27" s="539"/>
    </row>
    <row r="28" spans="1:4" ht="18" customHeight="1">
      <c r="A28" s="382" t="s">
        <v>231</v>
      </c>
      <c r="B28" s="441" t="s">
        <v>1449</v>
      </c>
      <c r="C28" s="538"/>
      <c r="D28" s="539"/>
    </row>
    <row r="29" spans="1:4" ht="18" customHeight="1">
      <c r="A29" s="382" t="s">
        <v>232</v>
      </c>
      <c r="B29" s="441" t="s">
        <v>1450</v>
      </c>
      <c r="C29" s="538"/>
      <c r="D29" s="539"/>
    </row>
    <row r="30" spans="1:4" ht="18" customHeight="1">
      <c r="A30" s="382" t="s">
        <v>233</v>
      </c>
      <c r="B30" s="441" t="s">
        <v>1451</v>
      </c>
      <c r="C30" s="538"/>
      <c r="D30" s="539"/>
    </row>
    <row r="31" spans="1:4" ht="18" customHeight="1">
      <c r="A31" s="382" t="s">
        <v>234</v>
      </c>
      <c r="B31" s="441" t="s">
        <v>1452</v>
      </c>
      <c r="C31" s="538"/>
      <c r="D31" s="539"/>
    </row>
    <row r="32" spans="1:4" ht="18" customHeight="1">
      <c r="A32" s="382" t="s">
        <v>235</v>
      </c>
      <c r="B32" s="441" t="s">
        <v>1453</v>
      </c>
      <c r="C32" s="538" t="s">
        <v>1078</v>
      </c>
      <c r="D32" s="539"/>
    </row>
    <row r="33" spans="1:4" ht="18" customHeight="1">
      <c r="A33" s="382" t="s">
        <v>236</v>
      </c>
      <c r="B33" s="441" t="s">
        <v>1454</v>
      </c>
      <c r="C33" s="538"/>
      <c r="D33" s="539"/>
    </row>
    <row r="34" spans="1:4" ht="18" customHeight="1">
      <c r="A34" s="382" t="s">
        <v>237</v>
      </c>
      <c r="B34" s="441" t="s">
        <v>1455</v>
      </c>
      <c r="C34" s="538"/>
      <c r="D34" s="539"/>
    </row>
    <row r="35" spans="1:4" ht="18" customHeight="1">
      <c r="A35" s="382" t="s">
        <v>238</v>
      </c>
      <c r="B35" s="440" t="s">
        <v>1456</v>
      </c>
      <c r="C35" s="538"/>
      <c r="D35" s="539"/>
    </row>
    <row r="36" spans="1:4" ht="18" customHeight="1">
      <c r="A36" s="382" t="s">
        <v>239</v>
      </c>
      <c r="B36" s="441" t="s">
        <v>1457</v>
      </c>
      <c r="C36" s="538"/>
      <c r="D36" s="539"/>
    </row>
    <row r="37" spans="1:4" ht="18" customHeight="1">
      <c r="A37" s="382" t="s">
        <v>240</v>
      </c>
      <c r="B37" s="441" t="s">
        <v>1458</v>
      </c>
      <c r="C37" s="538"/>
      <c r="D37" s="539"/>
    </row>
    <row r="38" spans="1:4" ht="18" customHeight="1">
      <c r="A38" s="382" t="s">
        <v>241</v>
      </c>
      <c r="B38" s="441" t="s">
        <v>1459</v>
      </c>
      <c r="C38" s="538"/>
      <c r="D38" s="539"/>
    </row>
    <row r="39" spans="1:4" ht="18" customHeight="1">
      <c r="A39" s="382" t="s">
        <v>242</v>
      </c>
      <c r="B39" s="441" t="s">
        <v>1460</v>
      </c>
      <c r="C39" s="538"/>
      <c r="D39" s="539"/>
    </row>
    <row r="40" spans="1:4" ht="18" customHeight="1">
      <c r="A40" s="382" t="s">
        <v>243</v>
      </c>
      <c r="B40" s="441" t="s">
        <v>1461</v>
      </c>
      <c r="C40" s="538"/>
      <c r="D40" s="539"/>
    </row>
    <row r="41" spans="1:4" ht="18" customHeight="1">
      <c r="A41" s="382" t="s">
        <v>244</v>
      </c>
      <c r="B41" s="441" t="s">
        <v>1462</v>
      </c>
      <c r="C41" s="538"/>
      <c r="D41" s="539"/>
    </row>
    <row r="42" spans="1:4" ht="20.25" customHeight="1">
      <c r="A42" s="540" t="s">
        <v>945</v>
      </c>
      <c r="B42" s="541"/>
      <c r="C42" s="541"/>
      <c r="D42" s="542"/>
    </row>
  </sheetData>
  <mergeCells count="42">
    <mergeCell ref="C12:D12"/>
    <mergeCell ref="C13:D13"/>
    <mergeCell ref="C7:D7"/>
    <mergeCell ref="C8:D8"/>
    <mergeCell ref="C9:D9"/>
    <mergeCell ref="C10:D10"/>
    <mergeCell ref="C11:D11"/>
    <mergeCell ref="A3:A4"/>
    <mergeCell ref="B3:B4"/>
    <mergeCell ref="C3:D3"/>
    <mergeCell ref="C5:D5"/>
    <mergeCell ref="C6:D6"/>
    <mergeCell ref="C14:D14"/>
    <mergeCell ref="C15:D15"/>
    <mergeCell ref="C16:D16"/>
    <mergeCell ref="C17:D17"/>
    <mergeCell ref="C18:D18"/>
    <mergeCell ref="C25:D25"/>
    <mergeCell ref="C26:D26"/>
    <mergeCell ref="C27:D27"/>
    <mergeCell ref="C28:D28"/>
    <mergeCell ref="C19:D19"/>
    <mergeCell ref="C20:D20"/>
    <mergeCell ref="C21:D21"/>
    <mergeCell ref="C22:D22"/>
    <mergeCell ref="C23:D23"/>
    <mergeCell ref="C39:D39"/>
    <mergeCell ref="C40:D40"/>
    <mergeCell ref="C41:D41"/>
    <mergeCell ref="A42:D42"/>
    <mergeCell ref="A1:D1"/>
    <mergeCell ref="C34:D34"/>
    <mergeCell ref="C35:D35"/>
    <mergeCell ref="C36:D36"/>
    <mergeCell ref="C37:D37"/>
    <mergeCell ref="C38:D38"/>
    <mergeCell ref="C29:D29"/>
    <mergeCell ref="C30:D30"/>
    <mergeCell ref="C31:D31"/>
    <mergeCell ref="C32:D32"/>
    <mergeCell ref="C33:D33"/>
    <mergeCell ref="C24:D24"/>
  </mergeCells>
  <phoneticPr fontId="7" type="noConversion"/>
  <dataValidations count="2">
    <dataValidation type="list" allowBlank="1" showInputMessage="1" showErrorMessage="1" sqref="C33:D41 C14:D17 C19:D25 C27:D31 C8:D8 C10:D11">
      <formula1>"填报,不填报"</formula1>
    </dataValidation>
    <dataValidation type="list" allowBlank="1" showInputMessage="1" showErrorMessage="1" sqref="C5:D7 C12:D13 C9:D9 C18:D18 C32:D32 C26:D26">
      <formula1>"填报"</formula1>
    </dataValidation>
  </dataValidations>
  <hyperlinks>
    <hyperlink ref="B5" location="基础信息表!A1" display="企业基础信息表"/>
    <hyperlink ref="B6" location="'A10000年度报表（A类）'!A1" display="中华人民共和国企业所得税年度纳税申报表（A类）"/>
    <hyperlink ref="B7" location="A101010收入明细!A1" display="    一般企业收入明细表"/>
    <hyperlink ref="B8" location="A101020金融收入!Print_Area" display="    金融企业收入明细表"/>
    <hyperlink ref="B9" location="A102010成本支出!Print_Area" display="    一般企业成本支出明细表"/>
    <hyperlink ref="B10" location="A102020金融支出表!A1" display="    金融企业支出明细表"/>
    <hyperlink ref="B11" location="A103000事业、非营利组织收入、支出表!A1" display="    事业单位、民间非营利组织收入、支出明细表"/>
    <hyperlink ref="B12" location="A1040期间费用!A1" display="    期间费用明细表"/>
    <hyperlink ref="B13" location="A105000纳税调整!Print_Area" display="    纳税调整项目明细表"/>
    <hyperlink ref="B14" location="A105010视同销售!A1" display="        视同销售和房地产开发企业特定业务纳税调整明细表"/>
    <hyperlink ref="B15" location="A105020未按权责发生制!Print_Area" display="        未按权责发生制确认收入纳税调整明细表"/>
    <hyperlink ref="B16" location="A105030投资收益!A1" display="        投资收益纳税调整明细表"/>
    <hyperlink ref="B17" location="A105040专项用途!A1" display="        专项用途财政性资金纳税调整明细表"/>
    <hyperlink ref="B18" location="A105050职工薪酬!Print_Area" display="        职工薪酬纳税调整明细表"/>
    <hyperlink ref="B19" location="A105060广告业务宣传!Print_Area" display="        广告费和业务宣传费跨年度纳税调整明细表"/>
    <hyperlink ref="B20" location="A105070捐赠支出!A1" display="        捐赠支出纳税调整明细表"/>
    <hyperlink ref="B21" location="A105080折旧摊销!Print_Area" display="        资产折旧、摊销情况及纳税调整明细表  "/>
    <hyperlink ref="B22" location="A105090资产损失!Print_Area" display="        资产损失税前扣除及纳税调整明细表"/>
    <hyperlink ref="B23" location="A105100企业重组!A1" display="        企业重组纳税调整明细表"/>
    <hyperlink ref="B24" location="A105110政策性搬迁!A1" display="        政策性搬迁纳税调整明细表"/>
    <hyperlink ref="B25" location="A105120特殊行业准备金!A1" display="        特殊行业准备金纳税调整明细表"/>
    <hyperlink ref="B26" location="A106000弥补亏损表!A1" display="    企业所得税弥补亏损明细表"/>
    <hyperlink ref="B27" location="A107010免、减及加计扣除!A1" display="    免税、减计收入及加计扣除优惠明细表"/>
    <hyperlink ref="B28" location="A107011股息红利!A1" display="        符合条件的居民企业之间的股息、红利等权益性投资收益优惠明细表"/>
    <hyperlink ref="B29" location="A107012研发费用!A1" display="        研发费用加计扣除优惠明细表"/>
    <hyperlink ref="B30" location="A107020所得减免!A1" display="    所得减免优惠明细表"/>
    <hyperlink ref="B31" location="A107030抵扣应纳税所得!A1" display="    抵扣应纳税所得额明细表"/>
    <hyperlink ref="B32" location="A107040减免所得税!A1" display="    减免所得税优惠明细表"/>
    <hyperlink ref="B33" location="A107041高新技术!A1" display="        高新技术企业优惠情况及明细表"/>
    <hyperlink ref="B34" location="A107042软件、集成!A1" display="        软件、集成电路企业优惠情况及明细表"/>
    <hyperlink ref="B36" location="A108000境外所得!A1" display="    境外所得税收抵免明细表"/>
    <hyperlink ref="B37" location="A108010境外所得调整!A1" display="        境外所得纳税调整后所得明细表"/>
    <hyperlink ref="B38" location="A108020境外分支机构!A1" display="        境外分支机构弥补亏损明细表"/>
    <hyperlink ref="B39" location="A108030跨年度!A1" display="        跨年度结转抵免境外所得税明细表"/>
    <hyperlink ref="B40" location="A109000跨地区!A1" display="    跨地区经营汇总纳税企业年度分摊企业所得税明细表"/>
    <hyperlink ref="B41" location="A109010汇总纳税!A1" display="        企业所得税汇总纳税分支机构所得税分配表"/>
    <hyperlink ref="B35" location="A107050税额抵免!Print_Area" display="        税额抵免优惠明细表"/>
  </hyperlinks>
  <printOptions horizontalCentered="1"/>
  <pageMargins left="0.78740157480314965" right="0.19685039370078741" top="0.47" bottom="0.48" header="0" footer="0"/>
  <pageSetup paperSize="9" scale="93"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sheetPr codeName="Sheet58" enableFormatConditionsCalculation="0">
    <tabColor rgb="FF00B050"/>
    <pageSetUpPr fitToPage="1"/>
  </sheetPr>
  <dimension ref="A1:J47"/>
  <sheetViews>
    <sheetView workbookViewId="0">
      <selection sqref="A1:I34"/>
    </sheetView>
  </sheetViews>
  <sheetFormatPr defaultRowHeight="14.25"/>
  <cols>
    <col min="1" max="1" width="4.75" style="84" customWidth="1"/>
    <col min="2" max="2" width="9" style="84" customWidth="1"/>
    <col min="3" max="3" width="58.875" style="84" customWidth="1"/>
    <col min="4" max="4" width="14.625" style="199" customWidth="1"/>
    <col min="5" max="5" width="14.625" style="200" customWidth="1"/>
    <col min="6" max="9" width="14.625" style="90" customWidth="1"/>
    <col min="10" max="16384" width="9" style="90"/>
  </cols>
  <sheetData>
    <row r="1" spans="1:10" s="89" customFormat="1" ht="20.100000000000001" customHeight="1">
      <c r="A1" s="588" t="s">
        <v>225</v>
      </c>
      <c r="B1" s="588"/>
      <c r="C1" s="588"/>
      <c r="D1" s="588"/>
      <c r="E1" s="588"/>
      <c r="F1" s="588"/>
      <c r="G1" s="588"/>
      <c r="H1" s="588"/>
      <c r="I1" s="588"/>
      <c r="J1" s="344"/>
    </row>
    <row r="2" spans="1:10" s="297" customFormat="1" ht="36" customHeight="1">
      <c r="A2" s="717" t="s">
        <v>412</v>
      </c>
      <c r="B2" s="717"/>
      <c r="C2" s="717"/>
      <c r="D2" s="717"/>
      <c r="E2" s="717"/>
      <c r="F2" s="717"/>
      <c r="G2" s="717"/>
      <c r="H2" s="717"/>
      <c r="I2" s="717"/>
      <c r="J2" s="345"/>
    </row>
    <row r="3" spans="1:10" customFormat="1" ht="15.95" customHeight="1">
      <c r="A3" s="589" t="s">
        <v>0</v>
      </c>
      <c r="B3" s="777" t="s">
        <v>108</v>
      </c>
      <c r="C3" s="778"/>
      <c r="D3" s="589" t="s">
        <v>676</v>
      </c>
      <c r="E3" s="348" t="s">
        <v>955</v>
      </c>
      <c r="F3" s="589" t="s">
        <v>129</v>
      </c>
      <c r="G3" s="348" t="s">
        <v>957</v>
      </c>
      <c r="H3" s="589" t="s">
        <v>677</v>
      </c>
      <c r="I3" s="348" t="s">
        <v>130</v>
      </c>
      <c r="J3" s="345"/>
    </row>
    <row r="4" spans="1:10" customFormat="1" ht="15.95" customHeight="1">
      <c r="A4" s="589"/>
      <c r="B4" s="779"/>
      <c r="C4" s="780"/>
      <c r="D4" s="589"/>
      <c r="E4" s="348" t="s">
        <v>956</v>
      </c>
      <c r="F4" s="589"/>
      <c r="G4" s="348" t="s">
        <v>958</v>
      </c>
      <c r="H4" s="589"/>
      <c r="I4" s="348" t="s">
        <v>109</v>
      </c>
    </row>
    <row r="5" spans="1:10" customFormat="1" ht="15.95" customHeight="1">
      <c r="A5" s="589"/>
      <c r="B5" s="781"/>
      <c r="C5" s="782"/>
      <c r="D5" s="348">
        <v>1</v>
      </c>
      <c r="E5" s="348">
        <v>2</v>
      </c>
      <c r="F5" s="348">
        <v>3</v>
      </c>
      <c r="G5" s="348">
        <v>4</v>
      </c>
      <c r="H5" s="348" t="s">
        <v>678</v>
      </c>
      <c r="I5" s="348" t="s">
        <v>679</v>
      </c>
    </row>
    <row r="6" spans="1:10" customFormat="1" ht="15.95" customHeight="1">
      <c r="A6" s="348">
        <v>1</v>
      </c>
      <c r="B6" s="771" t="s">
        <v>959</v>
      </c>
      <c r="C6" s="772"/>
      <c r="D6" s="360"/>
      <c r="E6" s="360"/>
      <c r="F6" s="360"/>
      <c r="G6" s="360"/>
      <c r="H6" s="362">
        <f>G6-F6-E6</f>
        <v>0</v>
      </c>
      <c r="I6" s="362">
        <f>D6-H6</f>
        <v>0</v>
      </c>
    </row>
    <row r="7" spans="1:10" customFormat="1" ht="15.95" customHeight="1">
      <c r="A7" s="348">
        <v>2</v>
      </c>
      <c r="B7" s="771" t="s">
        <v>960</v>
      </c>
      <c r="C7" s="772"/>
      <c r="D7" s="360"/>
      <c r="E7" s="360"/>
      <c r="F7" s="360"/>
      <c r="G7" s="360"/>
      <c r="H7" s="362">
        <f>G7-F7-E7</f>
        <v>0</v>
      </c>
      <c r="I7" s="362">
        <f t="shared" ref="I7:I32" si="0">D7-H7</f>
        <v>0</v>
      </c>
    </row>
    <row r="8" spans="1:10" customFormat="1" ht="15.95" customHeight="1">
      <c r="A8" s="348">
        <v>3</v>
      </c>
      <c r="B8" s="773" t="s">
        <v>961</v>
      </c>
      <c r="C8" s="774"/>
      <c r="D8" s="360"/>
      <c r="E8" s="360"/>
      <c r="F8" s="360"/>
      <c r="G8" s="360"/>
      <c r="H8" s="362">
        <f t="shared" ref="H8:H32" si="1">G8-F8-E8</f>
        <v>0</v>
      </c>
      <c r="I8" s="362">
        <f t="shared" si="0"/>
        <v>0</v>
      </c>
    </row>
    <row r="9" spans="1:10" customFormat="1" ht="15.95" customHeight="1">
      <c r="A9" s="348">
        <v>4</v>
      </c>
      <c r="B9" s="775" t="s">
        <v>984</v>
      </c>
      <c r="C9" s="776"/>
      <c r="D9" s="360"/>
      <c r="E9" s="360"/>
      <c r="F9" s="360"/>
      <c r="G9" s="360"/>
      <c r="H9" s="362">
        <f t="shared" si="1"/>
        <v>0</v>
      </c>
      <c r="I9" s="362">
        <f t="shared" si="0"/>
        <v>0</v>
      </c>
    </row>
    <row r="10" spans="1:10" customFormat="1" ht="15.95" customHeight="1">
      <c r="A10" s="348">
        <v>5</v>
      </c>
      <c r="B10" s="771" t="s">
        <v>962</v>
      </c>
      <c r="C10" s="772"/>
      <c r="D10" s="360"/>
      <c r="E10" s="360"/>
      <c r="F10" s="360"/>
      <c r="G10" s="360"/>
      <c r="H10" s="362">
        <f t="shared" si="1"/>
        <v>0</v>
      </c>
      <c r="I10" s="362">
        <f t="shared" si="0"/>
        <v>0</v>
      </c>
    </row>
    <row r="11" spans="1:10" customFormat="1" ht="15.95" customHeight="1">
      <c r="A11" s="348">
        <v>6</v>
      </c>
      <c r="B11" s="773" t="s">
        <v>963</v>
      </c>
      <c r="C11" s="774"/>
      <c r="D11" s="360"/>
      <c r="E11" s="360"/>
      <c r="F11" s="360"/>
      <c r="G11" s="360"/>
      <c r="H11" s="362">
        <f t="shared" si="1"/>
        <v>0</v>
      </c>
      <c r="I11" s="362">
        <f t="shared" si="0"/>
        <v>0</v>
      </c>
    </row>
    <row r="12" spans="1:10" customFormat="1" ht="15.95" customHeight="1">
      <c r="A12" s="348">
        <v>7</v>
      </c>
      <c r="B12" s="771" t="s">
        <v>964</v>
      </c>
      <c r="C12" s="772"/>
      <c r="D12" s="360"/>
      <c r="E12" s="360"/>
      <c r="F12" s="360"/>
      <c r="G12" s="360"/>
      <c r="H12" s="362">
        <f t="shared" si="1"/>
        <v>0</v>
      </c>
      <c r="I12" s="362">
        <f t="shared" si="0"/>
        <v>0</v>
      </c>
    </row>
    <row r="13" spans="1:10" customFormat="1" ht="15.95" customHeight="1">
      <c r="A13" s="348">
        <v>8</v>
      </c>
      <c r="B13" s="773" t="s">
        <v>965</v>
      </c>
      <c r="C13" s="774"/>
      <c r="D13" s="360"/>
      <c r="E13" s="360"/>
      <c r="F13" s="360"/>
      <c r="G13" s="360"/>
      <c r="H13" s="362">
        <f t="shared" si="1"/>
        <v>0</v>
      </c>
      <c r="I13" s="362">
        <f t="shared" si="0"/>
        <v>0</v>
      </c>
    </row>
    <row r="14" spans="1:10" customFormat="1" ht="15.95" customHeight="1">
      <c r="A14" s="348">
        <v>9</v>
      </c>
      <c r="B14" s="771" t="s">
        <v>966</v>
      </c>
      <c r="C14" s="772"/>
      <c r="D14" s="360"/>
      <c r="E14" s="360"/>
      <c r="F14" s="360"/>
      <c r="G14" s="360"/>
      <c r="H14" s="362">
        <f t="shared" si="1"/>
        <v>0</v>
      </c>
      <c r="I14" s="362">
        <f t="shared" si="0"/>
        <v>0</v>
      </c>
    </row>
    <row r="15" spans="1:10" customFormat="1" ht="15.95" customHeight="1">
      <c r="A15" s="348">
        <v>10</v>
      </c>
      <c r="B15" s="773" t="s">
        <v>967</v>
      </c>
      <c r="C15" s="774"/>
      <c r="D15" s="360"/>
      <c r="E15" s="360"/>
      <c r="F15" s="360"/>
      <c r="G15" s="360"/>
      <c r="H15" s="362">
        <f t="shared" si="1"/>
        <v>0</v>
      </c>
      <c r="I15" s="362">
        <f t="shared" si="0"/>
        <v>0</v>
      </c>
    </row>
    <row r="16" spans="1:10" customFormat="1" ht="15.95" customHeight="1">
      <c r="A16" s="348">
        <v>11</v>
      </c>
      <c r="B16" s="775" t="s">
        <v>985</v>
      </c>
      <c r="C16" s="776"/>
      <c r="D16" s="360"/>
      <c r="E16" s="360"/>
      <c r="F16" s="360"/>
      <c r="G16" s="360"/>
      <c r="H16" s="362">
        <f t="shared" si="1"/>
        <v>0</v>
      </c>
      <c r="I16" s="362">
        <f t="shared" si="0"/>
        <v>0</v>
      </c>
    </row>
    <row r="17" spans="1:9" customFormat="1" ht="15.95" customHeight="1">
      <c r="A17" s="348">
        <v>12</v>
      </c>
      <c r="B17" s="771" t="s">
        <v>968</v>
      </c>
      <c r="C17" s="772"/>
      <c r="D17" s="360"/>
      <c r="E17" s="360"/>
      <c r="F17" s="360"/>
      <c r="G17" s="360"/>
      <c r="H17" s="362">
        <f t="shared" si="1"/>
        <v>0</v>
      </c>
      <c r="I17" s="362">
        <f t="shared" si="0"/>
        <v>0</v>
      </c>
    </row>
    <row r="18" spans="1:9" customFormat="1" ht="15.95" customHeight="1">
      <c r="A18" s="348">
        <v>13</v>
      </c>
      <c r="B18" s="773" t="s">
        <v>969</v>
      </c>
      <c r="C18" s="774"/>
      <c r="D18" s="360"/>
      <c r="E18" s="360"/>
      <c r="F18" s="360"/>
      <c r="G18" s="360"/>
      <c r="H18" s="362">
        <f t="shared" si="1"/>
        <v>0</v>
      </c>
      <c r="I18" s="362">
        <f t="shared" si="0"/>
        <v>0</v>
      </c>
    </row>
    <row r="19" spans="1:9" s="82" customFormat="1" ht="15.95" customHeight="1">
      <c r="A19" s="348">
        <v>14</v>
      </c>
      <c r="B19" s="771" t="s">
        <v>970</v>
      </c>
      <c r="C19" s="772"/>
      <c r="D19" s="360"/>
      <c r="E19" s="360"/>
      <c r="F19" s="360"/>
      <c r="G19" s="360"/>
      <c r="H19" s="362">
        <f t="shared" si="1"/>
        <v>0</v>
      </c>
      <c r="I19" s="362">
        <f t="shared" si="0"/>
        <v>0</v>
      </c>
    </row>
    <row r="20" spans="1:9" ht="15.95" customHeight="1">
      <c r="A20" s="348">
        <v>15</v>
      </c>
      <c r="B20" s="773" t="s">
        <v>971</v>
      </c>
      <c r="C20" s="774"/>
      <c r="D20" s="360"/>
      <c r="E20" s="360"/>
      <c r="F20" s="360"/>
      <c r="G20" s="360"/>
      <c r="H20" s="362">
        <f t="shared" si="1"/>
        <v>0</v>
      </c>
      <c r="I20" s="362">
        <f t="shared" si="0"/>
        <v>0</v>
      </c>
    </row>
    <row r="21" spans="1:9" ht="15.95" customHeight="1">
      <c r="A21" s="348">
        <v>16</v>
      </c>
      <c r="B21" s="771" t="s">
        <v>972</v>
      </c>
      <c r="C21" s="772"/>
      <c r="D21" s="360"/>
      <c r="E21" s="360"/>
      <c r="F21" s="360"/>
      <c r="G21" s="360"/>
      <c r="H21" s="362">
        <f t="shared" si="1"/>
        <v>0</v>
      </c>
      <c r="I21" s="362">
        <f t="shared" si="0"/>
        <v>0</v>
      </c>
    </row>
    <row r="22" spans="1:9" ht="15.95" customHeight="1">
      <c r="A22" s="348">
        <v>17</v>
      </c>
      <c r="B22" s="771" t="s">
        <v>973</v>
      </c>
      <c r="C22" s="772"/>
      <c r="D22" s="360"/>
      <c r="E22" s="360"/>
      <c r="F22" s="360"/>
      <c r="G22" s="360"/>
      <c r="H22" s="362">
        <f t="shared" si="1"/>
        <v>0</v>
      </c>
      <c r="I22" s="362">
        <f t="shared" si="0"/>
        <v>0</v>
      </c>
    </row>
    <row r="23" spans="1:9" ht="15.95" customHeight="1">
      <c r="A23" s="348">
        <v>18</v>
      </c>
      <c r="B23" s="771" t="s">
        <v>974</v>
      </c>
      <c r="C23" s="772"/>
      <c r="D23" s="360"/>
      <c r="E23" s="360"/>
      <c r="F23" s="360"/>
      <c r="G23" s="360"/>
      <c r="H23" s="362">
        <f t="shared" si="1"/>
        <v>0</v>
      </c>
      <c r="I23" s="362">
        <f t="shared" si="0"/>
        <v>0</v>
      </c>
    </row>
    <row r="24" spans="1:9" ht="15.95" customHeight="1">
      <c r="A24" s="348">
        <v>19</v>
      </c>
      <c r="B24" s="773" t="s">
        <v>975</v>
      </c>
      <c r="C24" s="774"/>
      <c r="D24" s="360"/>
      <c r="E24" s="360"/>
      <c r="F24" s="360"/>
      <c r="G24" s="360"/>
      <c r="H24" s="362">
        <f t="shared" si="1"/>
        <v>0</v>
      </c>
      <c r="I24" s="362">
        <f t="shared" si="0"/>
        <v>0</v>
      </c>
    </row>
    <row r="25" spans="1:9" ht="15.95" customHeight="1">
      <c r="A25" s="348">
        <v>20</v>
      </c>
      <c r="B25" s="773" t="s">
        <v>976</v>
      </c>
      <c r="C25" s="774"/>
      <c r="D25" s="360"/>
      <c r="E25" s="360"/>
      <c r="F25" s="360"/>
      <c r="G25" s="360"/>
      <c r="H25" s="362">
        <f t="shared" si="1"/>
        <v>0</v>
      </c>
      <c r="I25" s="362">
        <f t="shared" si="0"/>
        <v>0</v>
      </c>
    </row>
    <row r="26" spans="1:9" ht="15.95" customHeight="1">
      <c r="A26" s="348">
        <v>21</v>
      </c>
      <c r="B26" s="771" t="s">
        <v>977</v>
      </c>
      <c r="C26" s="772"/>
      <c r="D26" s="360"/>
      <c r="E26" s="360"/>
      <c r="F26" s="360"/>
      <c r="G26" s="360"/>
      <c r="H26" s="362">
        <f t="shared" si="1"/>
        <v>0</v>
      </c>
      <c r="I26" s="362">
        <f t="shared" si="0"/>
        <v>0</v>
      </c>
    </row>
    <row r="27" spans="1:9" ht="15.95" customHeight="1">
      <c r="A27" s="348">
        <v>22</v>
      </c>
      <c r="B27" s="771" t="s">
        <v>978</v>
      </c>
      <c r="C27" s="772"/>
      <c r="D27" s="360"/>
      <c r="E27" s="360"/>
      <c r="F27" s="360"/>
      <c r="G27" s="360"/>
      <c r="H27" s="362">
        <f t="shared" si="1"/>
        <v>0</v>
      </c>
      <c r="I27" s="362">
        <f t="shared" si="0"/>
        <v>0</v>
      </c>
    </row>
    <row r="28" spans="1:9" ht="15.95" customHeight="1">
      <c r="A28" s="348">
        <v>23</v>
      </c>
      <c r="B28" s="771" t="s">
        <v>979</v>
      </c>
      <c r="C28" s="772"/>
      <c r="D28" s="360"/>
      <c r="E28" s="360"/>
      <c r="F28" s="360"/>
      <c r="G28" s="360"/>
      <c r="H28" s="362">
        <f t="shared" si="1"/>
        <v>0</v>
      </c>
      <c r="I28" s="362">
        <f t="shared" si="0"/>
        <v>0</v>
      </c>
    </row>
    <row r="29" spans="1:9" ht="15.95" customHeight="1">
      <c r="A29" s="348">
        <v>24</v>
      </c>
      <c r="B29" s="773" t="s">
        <v>980</v>
      </c>
      <c r="C29" s="774"/>
      <c r="D29" s="360"/>
      <c r="E29" s="360"/>
      <c r="F29" s="360"/>
      <c r="G29" s="360"/>
      <c r="H29" s="362">
        <f t="shared" si="1"/>
        <v>0</v>
      </c>
      <c r="I29" s="362">
        <f t="shared" si="0"/>
        <v>0</v>
      </c>
    </row>
    <row r="30" spans="1:9" ht="15.95" customHeight="1">
      <c r="A30" s="348">
        <v>25</v>
      </c>
      <c r="B30" s="771" t="s">
        <v>986</v>
      </c>
      <c r="C30" s="772"/>
      <c r="D30" s="360"/>
      <c r="E30" s="360"/>
      <c r="F30" s="360"/>
      <c r="G30" s="360"/>
      <c r="H30" s="362">
        <f t="shared" si="1"/>
        <v>0</v>
      </c>
      <c r="I30" s="362">
        <f t="shared" si="0"/>
        <v>0</v>
      </c>
    </row>
    <row r="31" spans="1:9" ht="15.95" customHeight="1">
      <c r="A31" s="348">
        <v>26</v>
      </c>
      <c r="B31" s="771" t="s">
        <v>981</v>
      </c>
      <c r="C31" s="772"/>
      <c r="D31" s="360"/>
      <c r="E31" s="360"/>
      <c r="F31" s="360"/>
      <c r="G31" s="360"/>
      <c r="H31" s="362">
        <f t="shared" si="1"/>
        <v>0</v>
      </c>
      <c r="I31" s="362">
        <f t="shared" si="0"/>
        <v>0</v>
      </c>
    </row>
    <row r="32" spans="1:9" ht="15.95" customHeight="1">
      <c r="A32" s="348">
        <v>27</v>
      </c>
      <c r="B32" s="771" t="s">
        <v>982</v>
      </c>
      <c r="C32" s="772"/>
      <c r="D32" s="360"/>
      <c r="E32" s="360"/>
      <c r="F32" s="360"/>
      <c r="G32" s="360"/>
      <c r="H32" s="362">
        <f t="shared" si="1"/>
        <v>0</v>
      </c>
      <c r="I32" s="362">
        <f t="shared" si="0"/>
        <v>0</v>
      </c>
    </row>
    <row r="33" spans="1:9" ht="15.95" customHeight="1">
      <c r="A33" s="348">
        <v>28</v>
      </c>
      <c r="B33" s="771" t="s">
        <v>987</v>
      </c>
      <c r="C33" s="772"/>
      <c r="D33" s="362">
        <f>D6+D7+D10+D12+D14+D17+D19+D21+D28+D30+D31+D32</f>
        <v>0</v>
      </c>
      <c r="E33" s="362">
        <f t="shared" ref="E33:I33" si="2">E6+E7+E10+E12+E14+E17+E19+E21+E28+E30+E31+E32</f>
        <v>0</v>
      </c>
      <c r="F33" s="362">
        <f t="shared" si="2"/>
        <v>0</v>
      </c>
      <c r="G33" s="362">
        <f t="shared" si="2"/>
        <v>0</v>
      </c>
      <c r="H33" s="362">
        <f t="shared" si="2"/>
        <v>0</v>
      </c>
      <c r="I33" s="362">
        <f t="shared" si="2"/>
        <v>0</v>
      </c>
    </row>
    <row r="34" spans="1:9" ht="15.95" customHeight="1">
      <c r="A34" s="348">
        <v>29</v>
      </c>
      <c r="B34" s="773" t="s">
        <v>983</v>
      </c>
      <c r="C34" s="774"/>
      <c r="D34" s="360"/>
      <c r="E34" s="360"/>
      <c r="F34" s="360"/>
      <c r="G34" s="360"/>
      <c r="H34" s="361"/>
      <c r="I34" s="361"/>
    </row>
    <row r="39" spans="1:9" ht="14.25" customHeight="1"/>
    <row r="40" spans="1:9" ht="14.25" customHeight="1"/>
    <row r="41" spans="1:9" ht="14.25" customHeight="1"/>
    <row r="42" spans="1:9" ht="14.25" customHeight="1"/>
    <row r="43" spans="1:9" ht="14.25" customHeight="1"/>
    <row r="44" spans="1:9" ht="14.25" customHeight="1"/>
    <row r="45" spans="1:9" ht="14.25" customHeight="1"/>
    <row r="47" spans="1:9" ht="14.25" customHeight="1"/>
  </sheetData>
  <mergeCells count="36">
    <mergeCell ref="B34:C34"/>
    <mergeCell ref="B20:C20"/>
    <mergeCell ref="B19:C19"/>
    <mergeCell ref="B12:C12"/>
    <mergeCell ref="B11:C11"/>
    <mergeCell ref="B33:C33"/>
    <mergeCell ref="B32:C32"/>
    <mergeCell ref="B31:C31"/>
    <mergeCell ref="B30:C30"/>
    <mergeCell ref="B29:C29"/>
    <mergeCell ref="B28:C28"/>
    <mergeCell ref="B27:C27"/>
    <mergeCell ref="B26:C26"/>
    <mergeCell ref="B25:C25"/>
    <mergeCell ref="B24:C24"/>
    <mergeCell ref="B22:C22"/>
    <mergeCell ref="A2:I2"/>
    <mergeCell ref="A1:I1"/>
    <mergeCell ref="A3:A5"/>
    <mergeCell ref="D3:D4"/>
    <mergeCell ref="F3:F4"/>
    <mergeCell ref="H3:H4"/>
    <mergeCell ref="B3:C5"/>
    <mergeCell ref="B21:C21"/>
    <mergeCell ref="B14:C14"/>
    <mergeCell ref="B23:C23"/>
    <mergeCell ref="B6:C6"/>
    <mergeCell ref="B8:C8"/>
    <mergeCell ref="B13:C13"/>
    <mergeCell ref="B10:C10"/>
    <mergeCell ref="B7:C7"/>
    <mergeCell ref="B18:C18"/>
    <mergeCell ref="B17:C17"/>
    <mergeCell ref="B16:C16"/>
    <mergeCell ref="B15:C15"/>
    <mergeCell ref="B9:C9"/>
  </mergeCells>
  <phoneticPr fontId="7" type="noConversion"/>
  <hyperlinks>
    <hyperlink ref="A1" location="数据库!A120" display="A105090"/>
  </hyperlinks>
  <printOptions horizontalCentered="1"/>
  <pageMargins left="0.47244094488188981" right="0.19685039370078741" top="0.78740157480314965" bottom="0.39370078740157483" header="0" footer="0"/>
  <pageSetup paperSize="9" scale="82" orientation="landscape" r:id="rId1"/>
  <headerFooter scaleWithDoc="0" alignWithMargins="0"/>
  <drawing r:id="rId2"/>
</worksheet>
</file>

<file path=xl/worksheets/sheet21.xml><?xml version="1.0" encoding="utf-8"?>
<worksheet xmlns="http://schemas.openxmlformats.org/spreadsheetml/2006/main" xmlns:r="http://schemas.openxmlformats.org/officeDocument/2006/relationships">
  <sheetPr codeName="Sheet60" enableFormatConditionsCalculation="0">
    <tabColor rgb="FF00B050"/>
  </sheetPr>
  <dimension ref="A1:L23"/>
  <sheetViews>
    <sheetView workbookViewId="0">
      <selection sqref="A1:J21"/>
    </sheetView>
  </sheetViews>
  <sheetFormatPr defaultRowHeight="14.25"/>
  <cols>
    <col min="1" max="1" width="4.75" style="84" customWidth="1"/>
    <col min="2" max="2" width="7.625" style="84" customWidth="1"/>
    <col min="3" max="3" width="20.125" style="84" customWidth="1"/>
    <col min="4" max="10" width="13.625" style="84" customWidth="1"/>
    <col min="11" max="16384" width="9" style="84"/>
  </cols>
  <sheetData>
    <row r="1" spans="1:12" s="297" customFormat="1" ht="20.100000000000001" customHeight="1">
      <c r="A1" s="596" t="s">
        <v>226</v>
      </c>
      <c r="B1" s="596"/>
      <c r="C1" s="596"/>
      <c r="D1" s="596"/>
      <c r="E1" s="596"/>
      <c r="F1" s="596"/>
      <c r="G1" s="596"/>
      <c r="H1" s="596"/>
      <c r="I1" s="596"/>
      <c r="J1" s="596"/>
      <c r="K1" s="344"/>
      <c r="L1" s="346"/>
    </row>
    <row r="2" spans="1:12" s="297" customFormat="1" ht="36" customHeight="1">
      <c r="A2" s="543" t="s">
        <v>1403</v>
      </c>
      <c r="B2" s="543"/>
      <c r="C2" s="543"/>
      <c r="D2" s="543"/>
      <c r="E2" s="543"/>
      <c r="F2" s="543"/>
      <c r="G2" s="543"/>
      <c r="H2" s="543"/>
      <c r="I2" s="543"/>
      <c r="J2" s="543"/>
      <c r="K2" s="345"/>
      <c r="L2" s="346"/>
    </row>
    <row r="3" spans="1:12" s="82" customFormat="1" ht="20.100000000000001" customHeight="1">
      <c r="A3" s="788" t="s">
        <v>0</v>
      </c>
      <c r="B3" s="793" t="s">
        <v>1</v>
      </c>
      <c r="C3" s="794"/>
      <c r="D3" s="787" t="s">
        <v>414</v>
      </c>
      <c r="E3" s="787"/>
      <c r="F3" s="787"/>
      <c r="G3" s="787" t="s">
        <v>415</v>
      </c>
      <c r="H3" s="787"/>
      <c r="I3" s="787"/>
      <c r="J3" s="785" t="s">
        <v>128</v>
      </c>
      <c r="K3" s="345"/>
      <c r="L3" s="346"/>
    </row>
    <row r="4" spans="1:12" s="82" customFormat="1" ht="20.100000000000001" customHeight="1">
      <c r="A4" s="789"/>
      <c r="B4" s="795"/>
      <c r="C4" s="796"/>
      <c r="D4" s="86" t="s">
        <v>125</v>
      </c>
      <c r="E4" s="86" t="s">
        <v>127</v>
      </c>
      <c r="F4" s="86" t="s">
        <v>128</v>
      </c>
      <c r="G4" s="86" t="s">
        <v>125</v>
      </c>
      <c r="H4" s="86" t="s">
        <v>127</v>
      </c>
      <c r="I4" s="86" t="s">
        <v>128</v>
      </c>
      <c r="J4" s="786"/>
    </row>
    <row r="5" spans="1:12" s="82" customFormat="1" ht="20.100000000000001" customHeight="1">
      <c r="A5" s="790"/>
      <c r="B5" s="797"/>
      <c r="C5" s="798"/>
      <c r="D5" s="86">
        <v>1</v>
      </c>
      <c r="E5" s="86">
        <v>2</v>
      </c>
      <c r="F5" s="86" t="s">
        <v>416</v>
      </c>
      <c r="G5" s="86">
        <v>4</v>
      </c>
      <c r="H5" s="86">
        <v>5</v>
      </c>
      <c r="I5" s="86" t="s">
        <v>417</v>
      </c>
      <c r="J5" s="86" t="s">
        <v>418</v>
      </c>
    </row>
    <row r="6" spans="1:12" s="82" customFormat="1" ht="20.100000000000001" customHeight="1">
      <c r="A6" s="85">
        <v>1</v>
      </c>
      <c r="B6" s="783" t="s">
        <v>419</v>
      </c>
      <c r="C6" s="784"/>
      <c r="D6" s="80"/>
      <c r="E6" s="80"/>
      <c r="F6" s="248">
        <f>E6-D6</f>
        <v>0</v>
      </c>
      <c r="G6" s="80"/>
      <c r="H6" s="80"/>
      <c r="I6" s="248">
        <f>H6-G6</f>
        <v>0</v>
      </c>
      <c r="J6" s="248">
        <f>F6+I6</f>
        <v>0</v>
      </c>
    </row>
    <row r="7" spans="1:12" s="82" customFormat="1" ht="20.100000000000001" customHeight="1">
      <c r="A7" s="85">
        <v>2</v>
      </c>
      <c r="B7" s="783" t="s">
        <v>420</v>
      </c>
      <c r="C7" s="784"/>
      <c r="D7" s="80"/>
      <c r="E7" s="80"/>
      <c r="F7" s="248">
        <f t="shared" ref="F7:F21" si="0">E7-D7</f>
        <v>0</v>
      </c>
      <c r="G7" s="80"/>
      <c r="H7" s="80"/>
      <c r="I7" s="248">
        <f t="shared" ref="I7:I21" si="1">H7-G7</f>
        <v>0</v>
      </c>
      <c r="J7" s="248">
        <f t="shared" ref="J7:J21" si="2">F7+I7</f>
        <v>0</v>
      </c>
    </row>
    <row r="8" spans="1:12" s="82" customFormat="1" ht="20.100000000000001" customHeight="1">
      <c r="A8" s="85">
        <v>3</v>
      </c>
      <c r="B8" s="783" t="s">
        <v>421</v>
      </c>
      <c r="C8" s="784"/>
      <c r="D8" s="80"/>
      <c r="E8" s="80"/>
      <c r="F8" s="248">
        <f t="shared" si="0"/>
        <v>0</v>
      </c>
      <c r="G8" s="80"/>
      <c r="H8" s="80"/>
      <c r="I8" s="248">
        <f t="shared" si="1"/>
        <v>0</v>
      </c>
      <c r="J8" s="248">
        <f t="shared" si="2"/>
        <v>0</v>
      </c>
    </row>
    <row r="9" spans="1:12" s="82" customFormat="1" ht="20.100000000000001" customHeight="1">
      <c r="A9" s="85">
        <v>4</v>
      </c>
      <c r="B9" s="783" t="s">
        <v>422</v>
      </c>
      <c r="C9" s="784"/>
      <c r="D9" s="80"/>
      <c r="E9" s="80"/>
      <c r="F9" s="248">
        <f t="shared" si="0"/>
        <v>0</v>
      </c>
      <c r="G9" s="80"/>
      <c r="H9" s="80"/>
      <c r="I9" s="248">
        <f t="shared" si="1"/>
        <v>0</v>
      </c>
      <c r="J9" s="248">
        <f t="shared" si="2"/>
        <v>0</v>
      </c>
    </row>
    <row r="10" spans="1:12" s="82" customFormat="1" ht="20.100000000000001" customHeight="1">
      <c r="A10" s="85">
        <v>5</v>
      </c>
      <c r="B10" s="783" t="s">
        <v>423</v>
      </c>
      <c r="C10" s="784"/>
      <c r="D10" s="80"/>
      <c r="E10" s="80"/>
      <c r="F10" s="248">
        <f t="shared" si="0"/>
        <v>0</v>
      </c>
      <c r="G10" s="80"/>
      <c r="H10" s="80"/>
      <c r="I10" s="248">
        <f t="shared" si="1"/>
        <v>0</v>
      </c>
      <c r="J10" s="248">
        <f t="shared" si="2"/>
        <v>0</v>
      </c>
    </row>
    <row r="11" spans="1:12" s="82" customFormat="1" ht="20.100000000000001" customHeight="1">
      <c r="A11" s="85">
        <v>6</v>
      </c>
      <c r="B11" s="783" t="s">
        <v>424</v>
      </c>
      <c r="C11" s="784"/>
      <c r="D11" s="80"/>
      <c r="E11" s="80"/>
      <c r="F11" s="248">
        <f t="shared" si="0"/>
        <v>0</v>
      </c>
      <c r="G11" s="80"/>
      <c r="H11" s="80"/>
      <c r="I11" s="248">
        <f t="shared" si="1"/>
        <v>0</v>
      </c>
      <c r="J11" s="248">
        <f t="shared" si="2"/>
        <v>0</v>
      </c>
    </row>
    <row r="12" spans="1:12" s="82" customFormat="1" ht="20.100000000000001" customHeight="1">
      <c r="A12" s="85">
        <v>7</v>
      </c>
      <c r="B12" s="783" t="s">
        <v>425</v>
      </c>
      <c r="C12" s="784"/>
      <c r="D12" s="80"/>
      <c r="E12" s="80"/>
      <c r="F12" s="248">
        <f t="shared" si="0"/>
        <v>0</v>
      </c>
      <c r="G12" s="80"/>
      <c r="H12" s="80"/>
      <c r="I12" s="248">
        <f t="shared" si="1"/>
        <v>0</v>
      </c>
      <c r="J12" s="248">
        <f t="shared" si="2"/>
        <v>0</v>
      </c>
    </row>
    <row r="13" spans="1:12" s="82" customFormat="1" ht="20.100000000000001" customHeight="1">
      <c r="A13" s="86">
        <v>8</v>
      </c>
      <c r="B13" s="791" t="s">
        <v>426</v>
      </c>
      <c r="C13" s="792"/>
      <c r="D13" s="248">
        <f>D14+D15</f>
        <v>0</v>
      </c>
      <c r="E13" s="248">
        <f>E14+E15</f>
        <v>0</v>
      </c>
      <c r="F13" s="248">
        <f t="shared" si="0"/>
        <v>0</v>
      </c>
      <c r="G13" s="248">
        <f>G14+G15</f>
        <v>0</v>
      </c>
      <c r="H13" s="248">
        <f>H14+H15</f>
        <v>0</v>
      </c>
      <c r="I13" s="248">
        <f t="shared" si="1"/>
        <v>0</v>
      </c>
      <c r="J13" s="248">
        <f t="shared" si="2"/>
        <v>0</v>
      </c>
    </row>
    <row r="14" spans="1:12" s="82" customFormat="1" ht="20.100000000000001" customHeight="1">
      <c r="A14" s="212">
        <v>9</v>
      </c>
      <c r="B14" s="791" t="s">
        <v>427</v>
      </c>
      <c r="C14" s="792"/>
      <c r="D14" s="80"/>
      <c r="E14" s="80"/>
      <c r="F14" s="248">
        <f t="shared" si="0"/>
        <v>0</v>
      </c>
      <c r="G14" s="80"/>
      <c r="H14" s="80"/>
      <c r="I14" s="248">
        <f t="shared" si="1"/>
        <v>0</v>
      </c>
      <c r="J14" s="248">
        <f t="shared" si="2"/>
        <v>0</v>
      </c>
    </row>
    <row r="15" spans="1:12" s="82" customFormat="1" ht="20.100000000000001" customHeight="1">
      <c r="A15" s="86">
        <v>10</v>
      </c>
      <c r="B15" s="791" t="s">
        <v>428</v>
      </c>
      <c r="C15" s="792"/>
      <c r="D15" s="80"/>
      <c r="E15" s="80"/>
      <c r="F15" s="248">
        <f t="shared" si="0"/>
        <v>0</v>
      </c>
      <c r="G15" s="80"/>
      <c r="H15" s="80"/>
      <c r="I15" s="248">
        <f t="shared" si="1"/>
        <v>0</v>
      </c>
      <c r="J15" s="248">
        <f t="shared" si="2"/>
        <v>0</v>
      </c>
    </row>
    <row r="16" spans="1:12" s="82" customFormat="1" ht="20.100000000000001" customHeight="1">
      <c r="A16" s="212">
        <v>11</v>
      </c>
      <c r="B16" s="783" t="s">
        <v>429</v>
      </c>
      <c r="C16" s="784"/>
      <c r="D16" s="80"/>
      <c r="E16" s="80"/>
      <c r="F16" s="248">
        <f t="shared" si="0"/>
        <v>0</v>
      </c>
      <c r="G16" s="80"/>
      <c r="H16" s="80"/>
      <c r="I16" s="248">
        <f t="shared" si="1"/>
        <v>0</v>
      </c>
      <c r="J16" s="248">
        <f t="shared" si="2"/>
        <v>0</v>
      </c>
    </row>
    <row r="17" spans="1:10" s="82" customFormat="1" ht="20.100000000000001" customHeight="1">
      <c r="A17" s="86">
        <v>12</v>
      </c>
      <c r="B17" s="783" t="s">
        <v>681</v>
      </c>
      <c r="C17" s="784"/>
      <c r="D17" s="80"/>
      <c r="E17" s="80"/>
      <c r="F17" s="248">
        <f t="shared" si="0"/>
        <v>0</v>
      </c>
      <c r="G17" s="80"/>
      <c r="H17" s="80"/>
      <c r="I17" s="248">
        <f t="shared" si="1"/>
        <v>0</v>
      </c>
      <c r="J17" s="248">
        <f t="shared" si="2"/>
        <v>0</v>
      </c>
    </row>
    <row r="18" spans="1:10" s="82" customFormat="1" ht="20.100000000000001" customHeight="1">
      <c r="A18" s="212">
        <v>13</v>
      </c>
      <c r="B18" s="783" t="s">
        <v>682</v>
      </c>
      <c r="C18" s="784"/>
      <c r="D18" s="80"/>
      <c r="E18" s="80"/>
      <c r="F18" s="248">
        <f t="shared" si="0"/>
        <v>0</v>
      </c>
      <c r="G18" s="80"/>
      <c r="H18" s="80"/>
      <c r="I18" s="248">
        <f t="shared" si="1"/>
        <v>0</v>
      </c>
      <c r="J18" s="248">
        <f t="shared" si="2"/>
        <v>0</v>
      </c>
    </row>
    <row r="19" spans="1:10" s="82" customFormat="1" ht="20.100000000000001" customHeight="1">
      <c r="A19" s="86">
        <v>14</v>
      </c>
      <c r="B19" s="783" t="s">
        <v>683</v>
      </c>
      <c r="C19" s="784"/>
      <c r="D19" s="80"/>
      <c r="E19" s="80"/>
      <c r="F19" s="248">
        <f t="shared" si="0"/>
        <v>0</v>
      </c>
      <c r="G19" s="80"/>
      <c r="H19" s="80"/>
      <c r="I19" s="248">
        <f t="shared" si="1"/>
        <v>0</v>
      </c>
      <c r="J19" s="248">
        <f t="shared" si="2"/>
        <v>0</v>
      </c>
    </row>
    <row r="20" spans="1:10" s="83" customFormat="1" ht="20.100000000000001" customHeight="1">
      <c r="A20" s="212">
        <v>15</v>
      </c>
      <c r="B20" s="783" t="s">
        <v>684</v>
      </c>
      <c r="C20" s="784"/>
      <c r="D20" s="80"/>
      <c r="E20" s="80"/>
      <c r="F20" s="248">
        <f t="shared" si="0"/>
        <v>0</v>
      </c>
      <c r="G20" s="80"/>
      <c r="H20" s="80"/>
      <c r="I20" s="248">
        <f t="shared" si="1"/>
        <v>0</v>
      </c>
      <c r="J20" s="248">
        <f t="shared" si="2"/>
        <v>0</v>
      </c>
    </row>
    <row r="21" spans="1:10" s="82" customFormat="1" ht="20.100000000000001" customHeight="1">
      <c r="A21" s="86">
        <v>16</v>
      </c>
      <c r="B21" s="783" t="s">
        <v>685</v>
      </c>
      <c r="C21" s="784"/>
      <c r="D21" s="248">
        <f>D6+D9+D11+D13+D16+D17+D18+D19+D20</f>
        <v>0</v>
      </c>
      <c r="E21" s="248">
        <f>E6+E9+E11+E13+E16+E17+E18+E19+E20</f>
        <v>0</v>
      </c>
      <c r="F21" s="248">
        <f t="shared" si="0"/>
        <v>0</v>
      </c>
      <c r="G21" s="248">
        <f>G6+G9+G11+G13+G16+G17+G18+G19+G20</f>
        <v>0</v>
      </c>
      <c r="H21" s="248">
        <f>H6+H9+H11+H13+H16+H17+H18+H19+H20</f>
        <v>0</v>
      </c>
      <c r="I21" s="248">
        <f t="shared" si="1"/>
        <v>0</v>
      </c>
      <c r="J21" s="248">
        <f t="shared" si="2"/>
        <v>0</v>
      </c>
    </row>
    <row r="23" spans="1:10">
      <c r="A23" s="87"/>
      <c r="B23" s="87"/>
    </row>
  </sheetData>
  <mergeCells count="23">
    <mergeCell ref="B21:C21"/>
    <mergeCell ref="A3:A5"/>
    <mergeCell ref="B13:C13"/>
    <mergeCell ref="B14:C14"/>
    <mergeCell ref="B15:C15"/>
    <mergeCell ref="B6:C6"/>
    <mergeCell ref="B7:C7"/>
    <mergeCell ref="B8:C8"/>
    <mergeCell ref="B9:C9"/>
    <mergeCell ref="B18:C18"/>
    <mergeCell ref="B19:C19"/>
    <mergeCell ref="B3:C5"/>
    <mergeCell ref="B10:C10"/>
    <mergeCell ref="B11:C11"/>
    <mergeCell ref="B12:C12"/>
    <mergeCell ref="A1:J1"/>
    <mergeCell ref="A2:J2"/>
    <mergeCell ref="B16:C16"/>
    <mergeCell ref="B17:C17"/>
    <mergeCell ref="B20:C20"/>
    <mergeCell ref="J3:J4"/>
    <mergeCell ref="D3:F3"/>
    <mergeCell ref="G3:I3"/>
  </mergeCells>
  <phoneticPr fontId="7" type="noConversion"/>
  <hyperlinks>
    <hyperlink ref="A1:J1" location="数据库!A149" display="A105100"/>
  </hyperlinks>
  <printOptions horizontalCentered="1"/>
  <pageMargins left="0.39" right="0.39" top="0.79" bottom="0.39" header="0" footer="0"/>
  <pageSetup paperSize="9" orientation="landscape" r:id="rId1"/>
  <headerFooter scaleWithDoc="0" alignWithMargins="0"/>
  <drawing r:id="rId2"/>
  <legacyDrawing r:id="rId3"/>
</worksheet>
</file>

<file path=xl/worksheets/sheet22.xml><?xml version="1.0" encoding="utf-8"?>
<worksheet xmlns="http://schemas.openxmlformats.org/spreadsheetml/2006/main" xmlns:r="http://schemas.openxmlformats.org/officeDocument/2006/relationships">
  <sheetPr codeName="Sheet61" enableFormatConditionsCalculation="0">
    <tabColor rgb="FF00B050"/>
  </sheetPr>
  <dimension ref="A1:K28"/>
  <sheetViews>
    <sheetView workbookViewId="0">
      <selection sqref="A1:D27"/>
    </sheetView>
  </sheetViews>
  <sheetFormatPr defaultRowHeight="12"/>
  <cols>
    <col min="1" max="1" width="4.75" style="78" customWidth="1"/>
    <col min="2" max="2" width="7.625" style="78" customWidth="1"/>
    <col min="3" max="3" width="48.75" style="76" customWidth="1"/>
    <col min="4" max="4" width="22.625" style="78" customWidth="1"/>
    <col min="5" max="5" width="9" style="78"/>
    <col min="6" max="6" width="8" style="78" bestFit="1" customWidth="1"/>
    <col min="7" max="7" width="9.625" style="78" bestFit="1" customWidth="1"/>
    <col min="8" max="11" width="8" style="78" bestFit="1" customWidth="1"/>
    <col min="12" max="16384" width="9" style="78"/>
  </cols>
  <sheetData>
    <row r="1" spans="1:11" s="296" customFormat="1" ht="20.100000000000001" customHeight="1">
      <c r="A1" s="588" t="s">
        <v>227</v>
      </c>
      <c r="B1" s="588"/>
      <c r="C1" s="588"/>
      <c r="D1" s="588"/>
      <c r="F1" s="344"/>
      <c r="G1" s="345"/>
      <c r="H1" s="345"/>
      <c r="I1" s="344"/>
      <c r="J1" s="345"/>
      <c r="K1" s="345"/>
    </row>
    <row r="2" spans="1:11" s="316" customFormat="1" ht="41.25" customHeight="1">
      <c r="A2" s="799" t="s">
        <v>430</v>
      </c>
      <c r="B2" s="799"/>
      <c r="C2" s="799"/>
      <c r="D2" s="799"/>
      <c r="F2" s="346"/>
      <c r="G2" s="346"/>
      <c r="H2" s="346"/>
      <c r="I2" s="346"/>
      <c r="J2" s="346"/>
      <c r="K2" s="346"/>
    </row>
    <row r="3" spans="1:11" ht="20.100000000000001" customHeight="1">
      <c r="A3" s="72" t="s">
        <v>0</v>
      </c>
      <c r="B3" s="801" t="s">
        <v>1</v>
      </c>
      <c r="C3" s="802"/>
      <c r="D3" s="79" t="s">
        <v>109</v>
      </c>
    </row>
    <row r="4" spans="1:11" ht="20.100000000000001" customHeight="1">
      <c r="A4" s="74">
        <v>1</v>
      </c>
      <c r="B4" s="661" t="s">
        <v>431</v>
      </c>
      <c r="C4" s="662"/>
      <c r="D4" s="248">
        <f>D5+D11</f>
        <v>0</v>
      </c>
    </row>
    <row r="5" spans="1:11" ht="20.100000000000001" customHeight="1">
      <c r="A5" s="74">
        <v>2</v>
      </c>
      <c r="B5" s="661" t="s">
        <v>432</v>
      </c>
      <c r="C5" s="662"/>
      <c r="D5" s="248">
        <f>SUM(D6:D10)</f>
        <v>0</v>
      </c>
    </row>
    <row r="6" spans="1:11" ht="20.100000000000001" customHeight="1">
      <c r="A6" s="74">
        <v>3</v>
      </c>
      <c r="B6" s="661" t="s">
        <v>433</v>
      </c>
      <c r="C6" s="662"/>
      <c r="D6" s="80"/>
    </row>
    <row r="7" spans="1:11" ht="20.100000000000001" customHeight="1">
      <c r="A7" s="74">
        <v>4</v>
      </c>
      <c r="B7" s="661" t="s">
        <v>434</v>
      </c>
      <c r="C7" s="662"/>
      <c r="D7" s="80"/>
    </row>
    <row r="8" spans="1:11" ht="20.100000000000001" customHeight="1">
      <c r="A8" s="74">
        <v>5</v>
      </c>
      <c r="B8" s="661" t="s">
        <v>435</v>
      </c>
      <c r="C8" s="662"/>
      <c r="D8" s="80"/>
    </row>
    <row r="9" spans="1:11" ht="20.100000000000001" customHeight="1">
      <c r="A9" s="74">
        <v>6</v>
      </c>
      <c r="B9" s="661" t="s">
        <v>436</v>
      </c>
      <c r="C9" s="662"/>
      <c r="D9" s="80"/>
    </row>
    <row r="10" spans="1:11" ht="20.100000000000001" customHeight="1">
      <c r="A10" s="74">
        <v>7</v>
      </c>
      <c r="B10" s="661" t="s">
        <v>437</v>
      </c>
      <c r="C10" s="662"/>
      <c r="D10" s="80"/>
    </row>
    <row r="11" spans="1:11" ht="20.100000000000001" customHeight="1">
      <c r="A11" s="74">
        <v>8</v>
      </c>
      <c r="B11" s="661" t="s">
        <v>438</v>
      </c>
      <c r="C11" s="662"/>
      <c r="D11" s="80"/>
    </row>
    <row r="12" spans="1:11" ht="20.100000000000001" customHeight="1">
      <c r="A12" s="74">
        <v>9</v>
      </c>
      <c r="B12" s="661" t="s">
        <v>439</v>
      </c>
      <c r="C12" s="662"/>
      <c r="D12" s="248">
        <f>D13+D19</f>
        <v>0</v>
      </c>
    </row>
    <row r="13" spans="1:11" ht="20.100000000000001" customHeight="1">
      <c r="A13" s="74">
        <v>10</v>
      </c>
      <c r="B13" s="661" t="s">
        <v>440</v>
      </c>
      <c r="C13" s="662"/>
      <c r="D13" s="248">
        <f>SUM(D14:D18)</f>
        <v>0</v>
      </c>
    </row>
    <row r="14" spans="1:11" ht="20.100000000000001" customHeight="1">
      <c r="A14" s="74">
        <v>11</v>
      </c>
      <c r="B14" s="661" t="s">
        <v>441</v>
      </c>
      <c r="C14" s="662"/>
      <c r="D14" s="80"/>
    </row>
    <row r="15" spans="1:11" ht="20.100000000000001" customHeight="1">
      <c r="A15" s="74">
        <v>12</v>
      </c>
      <c r="B15" s="661" t="s">
        <v>442</v>
      </c>
      <c r="C15" s="662"/>
      <c r="D15" s="80"/>
    </row>
    <row r="16" spans="1:11" ht="20.100000000000001" customHeight="1">
      <c r="A16" s="74">
        <v>13</v>
      </c>
      <c r="B16" s="661" t="s">
        <v>443</v>
      </c>
      <c r="C16" s="662"/>
      <c r="D16" s="80"/>
    </row>
    <row r="17" spans="1:5" ht="20.100000000000001" customHeight="1">
      <c r="A17" s="74">
        <v>14</v>
      </c>
      <c r="B17" s="661" t="s">
        <v>444</v>
      </c>
      <c r="C17" s="662"/>
      <c r="D17" s="80"/>
    </row>
    <row r="18" spans="1:5" ht="20.100000000000001" customHeight="1">
      <c r="A18" s="74">
        <v>15</v>
      </c>
      <c r="B18" s="661" t="s">
        <v>445</v>
      </c>
      <c r="C18" s="662"/>
      <c r="D18" s="80"/>
    </row>
    <row r="19" spans="1:5" ht="20.100000000000001" customHeight="1">
      <c r="A19" s="74">
        <v>16</v>
      </c>
      <c r="B19" s="661" t="s">
        <v>446</v>
      </c>
      <c r="C19" s="662"/>
      <c r="D19" s="80"/>
    </row>
    <row r="20" spans="1:5" ht="20.100000000000001" customHeight="1">
      <c r="A20" s="74">
        <v>17</v>
      </c>
      <c r="B20" s="663" t="s">
        <v>447</v>
      </c>
      <c r="C20" s="664"/>
      <c r="D20" s="248">
        <f>D4-D12</f>
        <v>0</v>
      </c>
    </row>
    <row r="21" spans="1:5" ht="20.100000000000001" customHeight="1">
      <c r="A21" s="74">
        <v>18</v>
      </c>
      <c r="B21" s="663" t="s">
        <v>448</v>
      </c>
      <c r="C21" s="664"/>
      <c r="D21" s="248">
        <f>SUM(D22:D24)</f>
        <v>0</v>
      </c>
    </row>
    <row r="22" spans="1:5" s="77" customFormat="1" ht="20.100000000000001" customHeight="1">
      <c r="A22" s="74">
        <v>19</v>
      </c>
      <c r="B22" s="663" t="s">
        <v>449</v>
      </c>
      <c r="C22" s="664"/>
      <c r="D22" s="250">
        <f>D20</f>
        <v>0</v>
      </c>
    </row>
    <row r="23" spans="1:5" s="77" customFormat="1" ht="20.100000000000001" customHeight="1">
      <c r="A23" s="74">
        <v>20</v>
      </c>
      <c r="B23" s="685" t="s">
        <v>450</v>
      </c>
      <c r="C23" s="686"/>
      <c r="D23" s="80"/>
    </row>
    <row r="24" spans="1:5" s="77" customFormat="1" ht="20.100000000000001" customHeight="1">
      <c r="A24" s="74">
        <v>21</v>
      </c>
      <c r="B24" s="685" t="s">
        <v>451</v>
      </c>
      <c r="C24" s="686"/>
      <c r="D24" s="80"/>
    </row>
    <row r="25" spans="1:5" s="77" customFormat="1" ht="20.100000000000001" customHeight="1">
      <c r="A25" s="74">
        <v>22</v>
      </c>
      <c r="B25" s="663" t="s">
        <v>452</v>
      </c>
      <c r="C25" s="664"/>
      <c r="D25" s="80"/>
    </row>
    <row r="26" spans="1:5" s="77" customFormat="1" ht="20.100000000000001" customHeight="1">
      <c r="A26" s="74">
        <v>23</v>
      </c>
      <c r="B26" s="663" t="s">
        <v>453</v>
      </c>
      <c r="C26" s="664"/>
      <c r="D26" s="80"/>
    </row>
    <row r="27" spans="1:5" s="77" customFormat="1" ht="20.100000000000001" customHeight="1">
      <c r="A27" s="74">
        <v>24</v>
      </c>
      <c r="B27" s="663" t="s">
        <v>454</v>
      </c>
      <c r="C27" s="664"/>
      <c r="D27" s="248">
        <f>D21-D25-D26</f>
        <v>0</v>
      </c>
    </row>
    <row r="28" spans="1:5" s="67" customFormat="1" ht="14.25" customHeight="1">
      <c r="A28" s="800"/>
      <c r="B28" s="800"/>
      <c r="C28" s="800"/>
      <c r="D28" s="800"/>
      <c r="E28" s="81"/>
    </row>
  </sheetData>
  <mergeCells count="28">
    <mergeCell ref="A1:D1"/>
    <mergeCell ref="A2:D2"/>
    <mergeCell ref="A28:D28"/>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24:C24"/>
    <mergeCell ref="B25:C25"/>
    <mergeCell ref="B26:C26"/>
    <mergeCell ref="B27:C27"/>
    <mergeCell ref="B19:C19"/>
    <mergeCell ref="B20:C20"/>
    <mergeCell ref="B21:C21"/>
    <mergeCell ref="B22:C22"/>
    <mergeCell ref="B23:C23"/>
  </mergeCells>
  <phoneticPr fontId="7" type="noConversion"/>
  <hyperlinks>
    <hyperlink ref="A1:D1" location="数据库!A1" display="A105110"/>
  </hyperlinks>
  <printOptions horizontalCentered="1"/>
  <pageMargins left="0.79" right="0.39" top="0.79" bottom="0.39" header="0" footer="0"/>
  <pageSetup paperSize="9"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sheetPr codeName="Sheet62" enableFormatConditionsCalculation="0">
    <tabColor rgb="FF00B050"/>
    <pageSetUpPr fitToPage="1"/>
  </sheetPr>
  <dimension ref="A1:O47"/>
  <sheetViews>
    <sheetView workbookViewId="0">
      <selection sqref="A1:H47"/>
    </sheetView>
  </sheetViews>
  <sheetFormatPr defaultRowHeight="20.100000000000001" customHeight="1"/>
  <cols>
    <col min="1" max="1" width="4.75" style="68" customWidth="1"/>
    <col min="2" max="2" width="7.625" style="68" customWidth="1"/>
    <col min="3" max="3" width="24.625" style="68" customWidth="1"/>
    <col min="4" max="5" width="9.375" style="68" customWidth="1"/>
    <col min="6" max="8" width="14.625" style="68" customWidth="1"/>
    <col min="9" max="9" width="7.625" style="68" customWidth="1"/>
    <col min="10" max="10" width="8" style="68" bestFit="1" customWidth="1"/>
    <col min="11" max="11" width="9.625" style="68" bestFit="1" customWidth="1"/>
    <col min="12" max="15" width="8" style="68" bestFit="1" customWidth="1"/>
    <col min="16" max="16384" width="9" style="68"/>
  </cols>
  <sheetData>
    <row r="1" spans="1:15" s="295" customFormat="1" ht="20.100000000000001" customHeight="1">
      <c r="A1" s="588" t="s">
        <v>228</v>
      </c>
      <c r="B1" s="588"/>
      <c r="C1" s="588"/>
      <c r="D1" s="588"/>
      <c r="E1" s="588"/>
      <c r="F1" s="588"/>
      <c r="G1" s="588"/>
      <c r="H1" s="588"/>
      <c r="J1" s="344"/>
      <c r="K1" s="345"/>
      <c r="L1" s="345"/>
      <c r="M1" s="344"/>
      <c r="N1" s="345"/>
      <c r="O1" s="345"/>
    </row>
    <row r="2" spans="1:15" s="424" customFormat="1" ht="42" customHeight="1">
      <c r="A2" s="806" t="s">
        <v>1404</v>
      </c>
      <c r="B2" s="806"/>
      <c r="C2" s="806"/>
      <c r="D2" s="806"/>
      <c r="E2" s="806"/>
      <c r="F2" s="806"/>
      <c r="G2" s="806"/>
      <c r="H2" s="806"/>
      <c r="J2" s="421"/>
      <c r="K2" s="421"/>
      <c r="L2" s="421"/>
      <c r="M2" s="421"/>
      <c r="N2" s="421"/>
      <c r="O2" s="421"/>
    </row>
    <row r="3" spans="1:15" ht="17.100000000000001" customHeight="1">
      <c r="A3" s="817" t="s">
        <v>0</v>
      </c>
      <c r="B3" s="810" t="s">
        <v>108</v>
      </c>
      <c r="C3" s="818"/>
      <c r="D3" s="818"/>
      <c r="E3" s="811"/>
      <c r="F3" s="224" t="s">
        <v>125</v>
      </c>
      <c r="G3" s="224" t="s">
        <v>127</v>
      </c>
      <c r="H3" s="224" t="s">
        <v>128</v>
      </c>
    </row>
    <row r="4" spans="1:15" ht="17.100000000000001" customHeight="1">
      <c r="A4" s="817"/>
      <c r="B4" s="814"/>
      <c r="C4" s="819"/>
      <c r="D4" s="819"/>
      <c r="E4" s="815"/>
      <c r="F4" s="222">
        <v>1</v>
      </c>
      <c r="G4" s="222">
        <v>2</v>
      </c>
      <c r="H4" s="222" t="s">
        <v>413</v>
      </c>
    </row>
    <row r="5" spans="1:15" ht="17.100000000000001" customHeight="1">
      <c r="A5" s="222">
        <v>1</v>
      </c>
      <c r="B5" s="807" t="s">
        <v>686</v>
      </c>
      <c r="C5" s="808"/>
      <c r="D5" s="808"/>
      <c r="E5" s="809"/>
      <c r="F5" s="252">
        <f>F6+F17+F18+F19+F20+F23+F24</f>
        <v>0</v>
      </c>
      <c r="G5" s="252">
        <f>G6+G17+G18+G19+G20+G23+G24</f>
        <v>0</v>
      </c>
      <c r="H5" s="252">
        <f>F5-G5</f>
        <v>0</v>
      </c>
    </row>
    <row r="6" spans="1:15" ht="17.100000000000001" customHeight="1">
      <c r="A6" s="222">
        <v>2</v>
      </c>
      <c r="B6" s="807" t="s">
        <v>894</v>
      </c>
      <c r="C6" s="808"/>
      <c r="D6" s="808"/>
      <c r="E6" s="809"/>
      <c r="F6" s="252">
        <f>SUM(F7:F16)</f>
        <v>0</v>
      </c>
      <c r="G6" s="252">
        <f>SUM(G7:G16)</f>
        <v>0</v>
      </c>
      <c r="H6" s="252">
        <f>F6-G6</f>
        <v>0</v>
      </c>
    </row>
    <row r="7" spans="1:15" ht="17.100000000000001" customHeight="1">
      <c r="A7" s="222">
        <v>3</v>
      </c>
      <c r="B7" s="810" t="s">
        <v>895</v>
      </c>
      <c r="C7" s="811"/>
      <c r="D7" s="816" t="s">
        <v>687</v>
      </c>
      <c r="E7" s="816"/>
      <c r="F7" s="226"/>
      <c r="G7" s="227"/>
      <c r="H7" s="226"/>
    </row>
    <row r="8" spans="1:15" ht="17.100000000000001" customHeight="1">
      <c r="A8" s="222">
        <v>4</v>
      </c>
      <c r="B8" s="812"/>
      <c r="C8" s="813"/>
      <c r="D8" s="816" t="s">
        <v>688</v>
      </c>
      <c r="E8" s="221" t="s">
        <v>689</v>
      </c>
      <c r="F8" s="226"/>
      <c r="G8" s="227"/>
      <c r="H8" s="226"/>
    </row>
    <row r="9" spans="1:15" ht="17.100000000000001" customHeight="1">
      <c r="A9" s="222">
        <v>5</v>
      </c>
      <c r="B9" s="814"/>
      <c r="C9" s="815"/>
      <c r="D9" s="816"/>
      <c r="E9" s="221" t="s">
        <v>690</v>
      </c>
      <c r="F9" s="226"/>
      <c r="G9" s="227"/>
      <c r="H9" s="226"/>
    </row>
    <row r="10" spans="1:15" ht="17.100000000000001" customHeight="1">
      <c r="A10" s="222">
        <v>6</v>
      </c>
      <c r="B10" s="810" t="s">
        <v>896</v>
      </c>
      <c r="C10" s="811"/>
      <c r="D10" s="816" t="s">
        <v>689</v>
      </c>
      <c r="E10" s="816"/>
      <c r="F10" s="226"/>
      <c r="G10" s="227"/>
      <c r="H10" s="226"/>
    </row>
    <row r="11" spans="1:15" ht="17.100000000000001" customHeight="1">
      <c r="A11" s="222">
        <v>7</v>
      </c>
      <c r="B11" s="814"/>
      <c r="C11" s="815"/>
      <c r="D11" s="816" t="s">
        <v>690</v>
      </c>
      <c r="E11" s="816"/>
      <c r="F11" s="226"/>
      <c r="G11" s="227"/>
      <c r="H11" s="226"/>
    </row>
    <row r="12" spans="1:15" ht="17.100000000000001" customHeight="1">
      <c r="A12" s="222">
        <v>8</v>
      </c>
      <c r="B12" s="810" t="s">
        <v>897</v>
      </c>
      <c r="C12" s="811"/>
      <c r="D12" s="816" t="s">
        <v>691</v>
      </c>
      <c r="E12" s="816"/>
      <c r="F12" s="226"/>
      <c r="G12" s="227"/>
      <c r="H12" s="226"/>
    </row>
    <row r="13" spans="1:15" ht="17.100000000000001" customHeight="1">
      <c r="A13" s="222">
        <v>9</v>
      </c>
      <c r="B13" s="814"/>
      <c r="C13" s="815"/>
      <c r="D13" s="816" t="s">
        <v>692</v>
      </c>
      <c r="E13" s="816"/>
      <c r="F13" s="226"/>
      <c r="G13" s="227"/>
      <c r="H13" s="226"/>
    </row>
    <row r="14" spans="1:15" ht="17.100000000000001" customHeight="1">
      <c r="A14" s="222">
        <v>10</v>
      </c>
      <c r="B14" s="820" t="s">
        <v>898</v>
      </c>
      <c r="C14" s="821"/>
      <c r="D14" s="816" t="s">
        <v>687</v>
      </c>
      <c r="E14" s="816"/>
      <c r="F14" s="226"/>
      <c r="G14" s="227"/>
      <c r="H14" s="226"/>
    </row>
    <row r="15" spans="1:15" ht="17.100000000000001" customHeight="1">
      <c r="A15" s="222">
        <v>11</v>
      </c>
      <c r="B15" s="822"/>
      <c r="C15" s="823"/>
      <c r="D15" s="816" t="s">
        <v>688</v>
      </c>
      <c r="E15" s="221" t="s">
        <v>689</v>
      </c>
      <c r="F15" s="226"/>
      <c r="G15" s="227"/>
      <c r="H15" s="226"/>
    </row>
    <row r="16" spans="1:15" ht="17.100000000000001" customHeight="1">
      <c r="A16" s="222">
        <v>12</v>
      </c>
      <c r="B16" s="824"/>
      <c r="C16" s="825"/>
      <c r="D16" s="816"/>
      <c r="E16" s="221" t="s">
        <v>690</v>
      </c>
      <c r="F16" s="226"/>
      <c r="G16" s="227"/>
      <c r="H16" s="226"/>
    </row>
    <row r="17" spans="1:8" ht="17.100000000000001" customHeight="1">
      <c r="A17" s="222">
        <v>13</v>
      </c>
      <c r="B17" s="803" t="s">
        <v>871</v>
      </c>
      <c r="C17" s="804"/>
      <c r="D17" s="804"/>
      <c r="E17" s="805"/>
      <c r="F17" s="226"/>
      <c r="G17" s="226"/>
      <c r="H17" s="226"/>
    </row>
    <row r="18" spans="1:8" ht="17.100000000000001" customHeight="1">
      <c r="A18" s="222">
        <v>14</v>
      </c>
      <c r="B18" s="803" t="s">
        <v>872</v>
      </c>
      <c r="C18" s="804"/>
      <c r="D18" s="804"/>
      <c r="E18" s="805"/>
      <c r="F18" s="226"/>
      <c r="G18" s="227"/>
      <c r="H18" s="226"/>
    </row>
    <row r="19" spans="1:8" ht="17.100000000000001" customHeight="1">
      <c r="A19" s="222">
        <v>15</v>
      </c>
      <c r="B19" s="803" t="s">
        <v>874</v>
      </c>
      <c r="C19" s="804"/>
      <c r="D19" s="804"/>
      <c r="E19" s="805"/>
      <c r="F19" s="226"/>
      <c r="G19" s="227"/>
      <c r="H19" s="226"/>
    </row>
    <row r="20" spans="1:8" ht="17.100000000000001" customHeight="1">
      <c r="A20" s="222">
        <v>16</v>
      </c>
      <c r="B20" s="803" t="s">
        <v>873</v>
      </c>
      <c r="C20" s="804"/>
      <c r="D20" s="804"/>
      <c r="E20" s="805"/>
      <c r="F20" s="252">
        <f>F21+F22</f>
        <v>0</v>
      </c>
      <c r="G20" s="252">
        <f>G21+G22</f>
        <v>0</v>
      </c>
      <c r="H20" s="252">
        <f>F20-G20</f>
        <v>0</v>
      </c>
    </row>
    <row r="21" spans="1:8" ht="17.100000000000001" customHeight="1">
      <c r="A21" s="222">
        <v>17</v>
      </c>
      <c r="B21" s="803" t="s">
        <v>875</v>
      </c>
      <c r="C21" s="804"/>
      <c r="D21" s="804"/>
      <c r="E21" s="805"/>
      <c r="F21" s="226"/>
      <c r="G21" s="227"/>
      <c r="H21" s="226"/>
    </row>
    <row r="22" spans="1:8" ht="17.100000000000001" customHeight="1">
      <c r="A22" s="222">
        <v>18</v>
      </c>
      <c r="B22" s="803" t="s">
        <v>876</v>
      </c>
      <c r="C22" s="804"/>
      <c r="D22" s="804"/>
      <c r="E22" s="805"/>
      <c r="F22" s="226"/>
      <c r="G22" s="227"/>
      <c r="H22" s="226"/>
    </row>
    <row r="23" spans="1:8" ht="17.100000000000001" customHeight="1">
      <c r="A23" s="222">
        <v>19</v>
      </c>
      <c r="B23" s="803" t="s">
        <v>877</v>
      </c>
      <c r="C23" s="804"/>
      <c r="D23" s="804"/>
      <c r="E23" s="805"/>
      <c r="F23" s="226"/>
      <c r="G23" s="227"/>
      <c r="H23" s="226"/>
    </row>
    <row r="24" spans="1:8" ht="17.100000000000001" customHeight="1">
      <c r="A24" s="222">
        <v>20</v>
      </c>
      <c r="B24" s="803" t="s">
        <v>878</v>
      </c>
      <c r="C24" s="804"/>
      <c r="D24" s="804"/>
      <c r="E24" s="805"/>
      <c r="F24" s="226"/>
      <c r="G24" s="227"/>
      <c r="H24" s="226"/>
    </row>
    <row r="25" spans="1:8" ht="17.100000000000001" customHeight="1">
      <c r="A25" s="222">
        <v>21</v>
      </c>
      <c r="B25" s="803" t="s">
        <v>879</v>
      </c>
      <c r="C25" s="804"/>
      <c r="D25" s="804"/>
      <c r="E25" s="805"/>
      <c r="F25" s="252">
        <f>SUM(F26:F29)</f>
        <v>0</v>
      </c>
      <c r="G25" s="252">
        <f>SUM(G26:G29)</f>
        <v>0</v>
      </c>
      <c r="H25" s="252">
        <f>F25-G25</f>
        <v>0</v>
      </c>
    </row>
    <row r="26" spans="1:8" ht="17.100000000000001" customHeight="1">
      <c r="A26" s="222">
        <v>22</v>
      </c>
      <c r="B26" s="803" t="s">
        <v>880</v>
      </c>
      <c r="C26" s="804"/>
      <c r="D26" s="804"/>
      <c r="E26" s="805"/>
      <c r="F26" s="226"/>
      <c r="G26" s="227"/>
      <c r="H26" s="226"/>
    </row>
    <row r="27" spans="1:8" ht="17.100000000000001" customHeight="1">
      <c r="A27" s="222">
        <v>23</v>
      </c>
      <c r="B27" s="803" t="s">
        <v>881</v>
      </c>
      <c r="C27" s="804"/>
      <c r="D27" s="804"/>
      <c r="E27" s="805"/>
      <c r="F27" s="226"/>
      <c r="G27" s="227"/>
      <c r="H27" s="226"/>
    </row>
    <row r="28" spans="1:8" ht="17.100000000000001" customHeight="1">
      <c r="A28" s="222">
        <v>24</v>
      </c>
      <c r="B28" s="803" t="s">
        <v>882</v>
      </c>
      <c r="C28" s="804"/>
      <c r="D28" s="804"/>
      <c r="E28" s="805"/>
      <c r="F28" s="226"/>
      <c r="G28" s="227"/>
      <c r="H28" s="226"/>
    </row>
    <row r="29" spans="1:8" ht="17.100000000000001" customHeight="1">
      <c r="A29" s="222">
        <v>25</v>
      </c>
      <c r="B29" s="803" t="s">
        <v>883</v>
      </c>
      <c r="C29" s="804"/>
      <c r="D29" s="804"/>
      <c r="E29" s="805"/>
      <c r="F29" s="226"/>
      <c r="G29" s="227"/>
      <c r="H29" s="226"/>
    </row>
    <row r="30" spans="1:8" ht="17.100000000000001" customHeight="1">
      <c r="A30" s="222">
        <v>26</v>
      </c>
      <c r="B30" s="803" t="s">
        <v>693</v>
      </c>
      <c r="C30" s="804"/>
      <c r="D30" s="804"/>
      <c r="E30" s="805"/>
      <c r="F30" s="252">
        <f>SUM(F31:F34)</f>
        <v>0</v>
      </c>
      <c r="G30" s="252">
        <f>SUM(G31:G34)</f>
        <v>0</v>
      </c>
      <c r="H30" s="252">
        <f>F30-G30</f>
        <v>0</v>
      </c>
    </row>
    <row r="31" spans="1:8" ht="17.100000000000001" customHeight="1">
      <c r="A31" s="222">
        <v>27</v>
      </c>
      <c r="B31" s="803" t="s">
        <v>884</v>
      </c>
      <c r="C31" s="804"/>
      <c r="D31" s="804"/>
      <c r="E31" s="805"/>
      <c r="F31" s="226"/>
      <c r="G31" s="227"/>
      <c r="H31" s="226"/>
    </row>
    <row r="32" spans="1:8" ht="17.100000000000001" customHeight="1">
      <c r="A32" s="222">
        <v>28</v>
      </c>
      <c r="B32" s="803" t="s">
        <v>885</v>
      </c>
      <c r="C32" s="804"/>
      <c r="D32" s="804"/>
      <c r="E32" s="805"/>
      <c r="F32" s="226"/>
      <c r="G32" s="227"/>
      <c r="H32" s="226"/>
    </row>
    <row r="33" spans="1:8" ht="17.100000000000001" customHeight="1">
      <c r="A33" s="222">
        <v>29</v>
      </c>
      <c r="B33" s="803" t="s">
        <v>886</v>
      </c>
      <c r="C33" s="804"/>
      <c r="D33" s="804"/>
      <c r="E33" s="805"/>
      <c r="F33" s="226"/>
      <c r="G33" s="227"/>
      <c r="H33" s="226"/>
    </row>
    <row r="34" spans="1:8" ht="17.100000000000001" customHeight="1">
      <c r="A34" s="222">
        <v>30</v>
      </c>
      <c r="B34" s="803" t="s">
        <v>883</v>
      </c>
      <c r="C34" s="804"/>
      <c r="D34" s="804"/>
      <c r="E34" s="805"/>
      <c r="F34" s="226"/>
      <c r="G34" s="227"/>
      <c r="H34" s="226"/>
    </row>
    <row r="35" spans="1:8" s="67" customFormat="1" ht="17.100000000000001" customHeight="1">
      <c r="A35" s="222">
        <v>31</v>
      </c>
      <c r="B35" s="803" t="s">
        <v>694</v>
      </c>
      <c r="C35" s="804"/>
      <c r="D35" s="804"/>
      <c r="E35" s="805"/>
      <c r="F35" s="252">
        <f>F36+F37+F38</f>
        <v>0</v>
      </c>
      <c r="G35" s="252">
        <f>G36+G37+G38</f>
        <v>0</v>
      </c>
      <c r="H35" s="252">
        <f>F35-G35</f>
        <v>0</v>
      </c>
    </row>
    <row r="36" spans="1:8" ht="17.100000000000001" customHeight="1">
      <c r="A36" s="222">
        <v>32</v>
      </c>
      <c r="B36" s="803" t="s">
        <v>887</v>
      </c>
      <c r="C36" s="804"/>
      <c r="D36" s="804"/>
      <c r="E36" s="805"/>
      <c r="F36" s="226"/>
      <c r="G36" s="227"/>
      <c r="H36" s="226"/>
    </row>
    <row r="37" spans="1:8" ht="17.100000000000001" customHeight="1">
      <c r="A37" s="222">
        <v>33</v>
      </c>
      <c r="B37" s="803" t="s">
        <v>888</v>
      </c>
      <c r="C37" s="804"/>
      <c r="D37" s="804"/>
      <c r="E37" s="805"/>
      <c r="F37" s="226"/>
      <c r="G37" s="227"/>
      <c r="H37" s="226"/>
    </row>
    <row r="38" spans="1:8" ht="17.100000000000001" customHeight="1">
      <c r="A38" s="222">
        <v>34</v>
      </c>
      <c r="B38" s="803" t="s">
        <v>889</v>
      </c>
      <c r="C38" s="804"/>
      <c r="D38" s="804"/>
      <c r="E38" s="805"/>
      <c r="F38" s="226"/>
      <c r="G38" s="226"/>
      <c r="H38" s="226"/>
    </row>
    <row r="39" spans="1:8" ht="17.100000000000001" customHeight="1">
      <c r="A39" s="222">
        <v>35</v>
      </c>
      <c r="B39" s="803" t="s">
        <v>695</v>
      </c>
      <c r="C39" s="804"/>
      <c r="D39" s="804"/>
      <c r="E39" s="805"/>
      <c r="F39" s="252">
        <f>F40+F41+F42</f>
        <v>0</v>
      </c>
      <c r="G39" s="252">
        <f>G40+G41+G42</f>
        <v>0</v>
      </c>
      <c r="H39" s="255">
        <f>F39-G39</f>
        <v>0</v>
      </c>
    </row>
    <row r="40" spans="1:8" ht="17.100000000000001" customHeight="1">
      <c r="A40" s="222">
        <v>36</v>
      </c>
      <c r="B40" s="803" t="s">
        <v>890</v>
      </c>
      <c r="C40" s="804"/>
      <c r="D40" s="804"/>
      <c r="E40" s="805"/>
      <c r="F40" s="226"/>
      <c r="G40" s="228"/>
      <c r="H40" s="228"/>
    </row>
    <row r="41" spans="1:8" ht="17.100000000000001" customHeight="1">
      <c r="A41" s="222">
        <v>37</v>
      </c>
      <c r="B41" s="803" t="s">
        <v>891</v>
      </c>
      <c r="C41" s="804"/>
      <c r="D41" s="804"/>
      <c r="E41" s="805"/>
      <c r="F41" s="226"/>
      <c r="G41" s="228"/>
      <c r="H41" s="228"/>
    </row>
    <row r="42" spans="1:8" ht="17.100000000000001" customHeight="1">
      <c r="A42" s="222">
        <v>38</v>
      </c>
      <c r="B42" s="803" t="s">
        <v>889</v>
      </c>
      <c r="C42" s="804"/>
      <c r="D42" s="804"/>
      <c r="E42" s="805"/>
      <c r="F42" s="226"/>
      <c r="G42" s="228"/>
      <c r="H42" s="228"/>
    </row>
    <row r="43" spans="1:8" ht="17.100000000000001" customHeight="1">
      <c r="A43" s="222">
        <v>39</v>
      </c>
      <c r="B43" s="803" t="s">
        <v>696</v>
      </c>
      <c r="C43" s="804"/>
      <c r="D43" s="804"/>
      <c r="E43" s="805"/>
      <c r="F43" s="256">
        <f>F44+F45</f>
        <v>0</v>
      </c>
      <c r="G43" s="256">
        <f>G44+G45</f>
        <v>0</v>
      </c>
      <c r="H43" s="257">
        <f>F43-G43</f>
        <v>0</v>
      </c>
    </row>
    <row r="44" spans="1:8" ht="17.100000000000001" customHeight="1">
      <c r="A44" s="222">
        <v>40</v>
      </c>
      <c r="B44" s="803" t="s">
        <v>892</v>
      </c>
      <c r="C44" s="804"/>
      <c r="D44" s="804"/>
      <c r="E44" s="805"/>
      <c r="F44" s="229"/>
      <c r="G44" s="230"/>
      <c r="H44" s="230"/>
    </row>
    <row r="45" spans="1:8" ht="17.100000000000001" customHeight="1">
      <c r="A45" s="222">
        <v>41</v>
      </c>
      <c r="B45" s="803" t="s">
        <v>893</v>
      </c>
      <c r="C45" s="804"/>
      <c r="D45" s="804"/>
      <c r="E45" s="805"/>
      <c r="F45" s="229"/>
      <c r="G45" s="230"/>
      <c r="H45" s="230"/>
    </row>
    <row r="46" spans="1:8" ht="17.100000000000001" customHeight="1">
      <c r="A46" s="222">
        <v>42</v>
      </c>
      <c r="B46" s="803" t="s">
        <v>697</v>
      </c>
      <c r="C46" s="804"/>
      <c r="D46" s="804"/>
      <c r="E46" s="805"/>
      <c r="F46" s="229"/>
      <c r="G46" s="230"/>
      <c r="H46" s="230"/>
    </row>
    <row r="47" spans="1:8" ht="17.100000000000001" customHeight="1">
      <c r="A47" s="222">
        <v>43</v>
      </c>
      <c r="B47" s="803" t="s">
        <v>698</v>
      </c>
      <c r="C47" s="804"/>
      <c r="D47" s="804"/>
      <c r="E47" s="805"/>
      <c r="F47" s="256">
        <f>F6+F25+F30+F35+F39+F43+F46</f>
        <v>0</v>
      </c>
      <c r="G47" s="256">
        <f>G6+G25+G30+G35+G39+G43+G46</f>
        <v>0</v>
      </c>
      <c r="H47" s="256">
        <f>H6+H25+H30+H35+H39+H43+H46</f>
        <v>0</v>
      </c>
    </row>
  </sheetData>
  <mergeCells count="49">
    <mergeCell ref="B38:E38"/>
    <mergeCell ref="B44:E44"/>
    <mergeCell ref="B45:E45"/>
    <mergeCell ref="B39:E39"/>
    <mergeCell ref="B40:E40"/>
    <mergeCell ref="B41:E41"/>
    <mergeCell ref="B42:E42"/>
    <mergeCell ref="B43:E43"/>
    <mergeCell ref="B33:E33"/>
    <mergeCell ref="B34:E34"/>
    <mergeCell ref="B35:E35"/>
    <mergeCell ref="B36:E36"/>
    <mergeCell ref="B37:E37"/>
    <mergeCell ref="B28:E28"/>
    <mergeCell ref="B29:E29"/>
    <mergeCell ref="B30:E30"/>
    <mergeCell ref="B31:E31"/>
    <mergeCell ref="B32:E32"/>
    <mergeCell ref="B23:E23"/>
    <mergeCell ref="B24:E24"/>
    <mergeCell ref="B25:E25"/>
    <mergeCell ref="B26:E26"/>
    <mergeCell ref="B27:E27"/>
    <mergeCell ref="A1:H1"/>
    <mergeCell ref="B19:E19"/>
    <mergeCell ref="B20:E20"/>
    <mergeCell ref="B21:E21"/>
    <mergeCell ref="B22:E22"/>
    <mergeCell ref="A3:A4"/>
    <mergeCell ref="B3:E4"/>
    <mergeCell ref="D14:E14"/>
    <mergeCell ref="D15:D16"/>
    <mergeCell ref="B14:C16"/>
    <mergeCell ref="B46:E46"/>
    <mergeCell ref="B47:E47"/>
    <mergeCell ref="A2:H2"/>
    <mergeCell ref="B5:E5"/>
    <mergeCell ref="B6:E6"/>
    <mergeCell ref="B7:C9"/>
    <mergeCell ref="B10:C11"/>
    <mergeCell ref="B12:C13"/>
    <mergeCell ref="D10:E10"/>
    <mergeCell ref="D11:E11"/>
    <mergeCell ref="D7:E7"/>
    <mergeCell ref="D8:D9"/>
    <mergeCell ref="D12:E12"/>
    <mergeCell ref="D13:E13"/>
    <mergeCell ref="B17:E17"/>
    <mergeCell ref="B18:E18"/>
  </mergeCells>
  <phoneticPr fontId="7" type="noConversion"/>
  <hyperlinks>
    <hyperlink ref="A1:F1" location="数据库!A1" display="A105120"/>
  </hyperlinks>
  <printOptions horizontalCentered="1"/>
  <pageMargins left="0.78740157480314965" right="0.39370078740157483" top="0.78740157480314965" bottom="0.39370078740157483" header="0" footer="0"/>
  <pageSetup paperSize="9" scale="85" orientation="portrait" r:id="rId1"/>
  <headerFooter scaleWithDoc="0" alignWithMargins="0"/>
  <drawing r:id="rId2"/>
</worksheet>
</file>

<file path=xl/worksheets/sheet24.xml><?xml version="1.0" encoding="utf-8"?>
<worksheet xmlns="http://schemas.openxmlformats.org/spreadsheetml/2006/main" xmlns:r="http://schemas.openxmlformats.org/officeDocument/2006/relationships">
  <sheetPr codeName="Sheet63" enableFormatConditionsCalculation="0">
    <tabColor rgb="FF00B050"/>
    <pageSetUpPr fitToPage="1"/>
  </sheetPr>
  <dimension ref="A1:O18"/>
  <sheetViews>
    <sheetView workbookViewId="0">
      <selection sqref="A1:M1"/>
    </sheetView>
  </sheetViews>
  <sheetFormatPr defaultColWidth="12.375" defaultRowHeight="12"/>
  <cols>
    <col min="1" max="1" width="4.125" style="64" customWidth="1"/>
    <col min="2" max="3" width="11.125" style="64" customWidth="1"/>
    <col min="4" max="13" width="12.5" style="64" customWidth="1"/>
    <col min="14" max="14" width="9.125" style="64" bestFit="1" customWidth="1"/>
    <col min="15" max="15" width="9.625" style="64" bestFit="1" customWidth="1"/>
    <col min="16" max="16384" width="12.375" style="64"/>
  </cols>
  <sheetData>
    <row r="1" spans="1:15" s="294" customFormat="1" ht="20.100000000000001" customHeight="1">
      <c r="A1" s="588" t="s">
        <v>899</v>
      </c>
      <c r="B1" s="588"/>
      <c r="C1" s="588"/>
      <c r="D1" s="588"/>
      <c r="E1" s="588"/>
      <c r="F1" s="588"/>
      <c r="G1" s="588"/>
      <c r="H1" s="588"/>
      <c r="I1" s="588"/>
      <c r="J1" s="588"/>
      <c r="K1" s="588"/>
      <c r="L1" s="588"/>
      <c r="M1" s="588"/>
      <c r="N1" s="344"/>
      <c r="O1" s="346"/>
    </row>
    <row r="2" spans="1:15" s="425" customFormat="1" ht="46.5" customHeight="1">
      <c r="A2" s="591" t="s">
        <v>455</v>
      </c>
      <c r="B2" s="591"/>
      <c r="C2" s="591"/>
      <c r="D2" s="591"/>
      <c r="E2" s="591"/>
      <c r="F2" s="591"/>
      <c r="G2" s="591"/>
      <c r="H2" s="591"/>
      <c r="I2" s="591"/>
      <c r="J2" s="591"/>
      <c r="K2" s="591"/>
      <c r="L2" s="591"/>
      <c r="M2" s="591"/>
      <c r="N2" s="423"/>
      <c r="O2" s="421"/>
    </row>
    <row r="3" spans="1:15" s="426" customFormat="1" ht="20.100000000000001" customHeight="1" thickBot="1">
      <c r="A3" s="831"/>
      <c r="B3" s="831"/>
      <c r="C3" s="832"/>
      <c r="D3" s="832"/>
      <c r="E3" s="832"/>
      <c r="F3" s="100"/>
      <c r="G3" s="100"/>
      <c r="H3" s="100"/>
      <c r="I3" s="833"/>
      <c r="J3" s="833"/>
      <c r="K3" s="345"/>
      <c r="L3" s="346"/>
    </row>
    <row r="4" spans="1:15" ht="30" customHeight="1">
      <c r="A4" s="826" t="s">
        <v>0</v>
      </c>
      <c r="B4" s="828" t="s">
        <v>108</v>
      </c>
      <c r="C4" s="828" t="s">
        <v>456</v>
      </c>
      <c r="D4" s="830" t="s">
        <v>1405</v>
      </c>
      <c r="E4" s="830" t="s">
        <v>1406</v>
      </c>
      <c r="F4" s="839" t="s">
        <v>1407</v>
      </c>
      <c r="G4" s="839"/>
      <c r="H4" s="839" t="s">
        <v>1408</v>
      </c>
      <c r="I4" s="839" t="s">
        <v>1409</v>
      </c>
      <c r="J4" s="839" t="s">
        <v>1410</v>
      </c>
      <c r="K4" s="839" t="s">
        <v>1411</v>
      </c>
      <c r="L4" s="839"/>
      <c r="M4" s="834" t="s">
        <v>1412</v>
      </c>
      <c r="N4" s="345"/>
      <c r="O4" s="346"/>
    </row>
    <row r="5" spans="1:15" ht="30" customHeight="1">
      <c r="A5" s="827"/>
      <c r="B5" s="838"/>
      <c r="C5" s="829"/>
      <c r="D5" s="829"/>
      <c r="E5" s="829"/>
      <c r="F5" s="377" t="s">
        <v>1413</v>
      </c>
      <c r="G5" s="377" t="s">
        <v>1414</v>
      </c>
      <c r="H5" s="840"/>
      <c r="I5" s="840"/>
      <c r="J5" s="840"/>
      <c r="K5" s="377" t="s">
        <v>1415</v>
      </c>
      <c r="L5" s="377" t="s">
        <v>1416</v>
      </c>
      <c r="M5" s="835"/>
    </row>
    <row r="6" spans="1:15" ht="30" customHeight="1">
      <c r="A6" s="827"/>
      <c r="B6" s="838"/>
      <c r="C6" s="376">
        <v>1</v>
      </c>
      <c r="D6" s="376">
        <v>2</v>
      </c>
      <c r="E6" s="376">
        <v>3</v>
      </c>
      <c r="F6" s="376">
        <v>4</v>
      </c>
      <c r="G6" s="376">
        <v>5</v>
      </c>
      <c r="H6" s="376">
        <v>6</v>
      </c>
      <c r="I6" s="376">
        <v>7</v>
      </c>
      <c r="J6" s="376">
        <v>8</v>
      </c>
      <c r="K6" s="376">
        <v>9</v>
      </c>
      <c r="L6" s="376">
        <v>10</v>
      </c>
      <c r="M6" s="428">
        <v>11</v>
      </c>
    </row>
    <row r="7" spans="1:15" ht="30" customHeight="1">
      <c r="A7" s="410">
        <v>1</v>
      </c>
      <c r="B7" s="376" t="s">
        <v>1417</v>
      </c>
      <c r="C7" s="376"/>
      <c r="D7" s="376"/>
      <c r="E7" s="376"/>
      <c r="F7" s="376"/>
      <c r="G7" s="376"/>
      <c r="H7" s="376"/>
      <c r="I7" s="376"/>
      <c r="J7" s="376"/>
      <c r="K7" s="376"/>
      <c r="L7" s="376"/>
      <c r="M7" s="428"/>
    </row>
    <row r="8" spans="1:15" ht="30" customHeight="1">
      <c r="A8" s="410">
        <v>2</v>
      </c>
      <c r="B8" s="376" t="s">
        <v>1418</v>
      </c>
      <c r="C8" s="376"/>
      <c r="D8" s="376"/>
      <c r="E8" s="376"/>
      <c r="F8" s="376"/>
      <c r="G8" s="376"/>
      <c r="H8" s="376"/>
      <c r="I8" s="376"/>
      <c r="J8" s="376"/>
      <c r="K8" s="376"/>
      <c r="L8" s="376"/>
      <c r="M8" s="428"/>
    </row>
    <row r="9" spans="1:15" ht="30" customHeight="1">
      <c r="A9" s="410">
        <v>3</v>
      </c>
      <c r="B9" s="376" t="s">
        <v>1419</v>
      </c>
      <c r="C9" s="376"/>
      <c r="D9" s="376"/>
      <c r="E9" s="376"/>
      <c r="F9" s="376"/>
      <c r="G9" s="376"/>
      <c r="H9" s="376"/>
      <c r="I9" s="376"/>
      <c r="J9" s="376"/>
      <c r="K9" s="376"/>
      <c r="L9" s="376"/>
      <c r="M9" s="428"/>
    </row>
    <row r="10" spans="1:15" ht="30" customHeight="1">
      <c r="A10" s="410">
        <v>4</v>
      </c>
      <c r="B10" s="376" t="s">
        <v>1420</v>
      </c>
      <c r="C10" s="376"/>
      <c r="D10" s="376"/>
      <c r="E10" s="376"/>
      <c r="F10" s="376"/>
      <c r="G10" s="376"/>
      <c r="H10" s="376"/>
      <c r="I10" s="376"/>
      <c r="J10" s="376"/>
      <c r="K10" s="376"/>
      <c r="L10" s="376"/>
      <c r="M10" s="428"/>
    </row>
    <row r="11" spans="1:15" ht="30" customHeight="1">
      <c r="A11" s="410">
        <v>5</v>
      </c>
      <c r="B11" s="376" t="s">
        <v>1421</v>
      </c>
      <c r="C11" s="376"/>
      <c r="D11" s="376"/>
      <c r="E11" s="376"/>
      <c r="F11" s="376"/>
      <c r="G11" s="376"/>
      <c r="H11" s="376"/>
      <c r="I11" s="376"/>
      <c r="J11" s="376"/>
      <c r="K11" s="376"/>
      <c r="L11" s="376"/>
      <c r="M11" s="428"/>
    </row>
    <row r="12" spans="1:15" ht="30" customHeight="1">
      <c r="A12" s="410">
        <v>6</v>
      </c>
      <c r="B12" s="376" t="s">
        <v>350</v>
      </c>
      <c r="C12" s="376"/>
      <c r="D12" s="80"/>
      <c r="E12" s="80"/>
      <c r="F12" s="80"/>
      <c r="G12" s="80"/>
      <c r="H12" s="376"/>
      <c r="I12" s="80"/>
      <c r="J12" s="80"/>
      <c r="K12" s="80"/>
      <c r="L12" s="80"/>
      <c r="M12" s="429"/>
    </row>
    <row r="13" spans="1:15" ht="30" customHeight="1">
      <c r="A13" s="410">
        <v>7</v>
      </c>
      <c r="B13" s="376" t="s">
        <v>351</v>
      </c>
      <c r="C13" s="376"/>
      <c r="D13" s="80"/>
      <c r="E13" s="80"/>
      <c r="F13" s="80"/>
      <c r="G13" s="80"/>
      <c r="H13" s="376"/>
      <c r="I13" s="80"/>
      <c r="J13" s="80"/>
      <c r="K13" s="80"/>
      <c r="L13" s="80"/>
      <c r="M13" s="430"/>
    </row>
    <row r="14" spans="1:15" ht="30" customHeight="1">
      <c r="A14" s="410">
        <v>8</v>
      </c>
      <c r="B14" s="376" t="s">
        <v>352</v>
      </c>
      <c r="C14" s="376"/>
      <c r="D14" s="80"/>
      <c r="E14" s="80"/>
      <c r="F14" s="80"/>
      <c r="G14" s="80"/>
      <c r="H14" s="376"/>
      <c r="I14" s="80"/>
      <c r="J14" s="80"/>
      <c r="K14" s="80"/>
      <c r="L14" s="80"/>
      <c r="M14" s="430"/>
    </row>
    <row r="15" spans="1:15" ht="30" customHeight="1">
      <c r="A15" s="410">
        <v>9</v>
      </c>
      <c r="B15" s="376" t="s">
        <v>353</v>
      </c>
      <c r="C15" s="376"/>
      <c r="D15" s="80"/>
      <c r="E15" s="80"/>
      <c r="F15" s="80"/>
      <c r="G15" s="80"/>
      <c r="H15" s="376"/>
      <c r="I15" s="80"/>
      <c r="J15" s="80"/>
      <c r="K15" s="80"/>
      <c r="L15" s="80"/>
      <c r="M15" s="430"/>
    </row>
    <row r="16" spans="1:15" ht="30" customHeight="1">
      <c r="A16" s="410">
        <v>10</v>
      </c>
      <c r="B16" s="376" t="s">
        <v>354</v>
      </c>
      <c r="C16" s="376"/>
      <c r="D16" s="80"/>
      <c r="E16" s="80"/>
      <c r="F16" s="80"/>
      <c r="G16" s="80"/>
      <c r="H16" s="376"/>
      <c r="I16" s="80"/>
      <c r="J16" s="80"/>
      <c r="K16" s="80"/>
      <c r="L16" s="80"/>
      <c r="M16" s="430"/>
    </row>
    <row r="17" spans="1:13" ht="30" customHeight="1">
      <c r="A17" s="410">
        <v>11</v>
      </c>
      <c r="B17" s="376" t="s">
        <v>457</v>
      </c>
      <c r="C17" s="376"/>
      <c r="D17" s="427">
        <f>'A10000年度报表（A类）'!D23</f>
        <v>-50586.89</v>
      </c>
      <c r="E17" s="80"/>
      <c r="F17" s="80"/>
      <c r="G17" s="80"/>
      <c r="H17" s="376"/>
      <c r="I17" s="80"/>
      <c r="J17" s="80"/>
      <c r="K17" s="80"/>
      <c r="L17" s="80"/>
      <c r="M17" s="430"/>
    </row>
    <row r="18" spans="1:13" ht="30" customHeight="1" thickBot="1">
      <c r="A18" s="417">
        <v>12</v>
      </c>
      <c r="B18" s="836" t="s">
        <v>458</v>
      </c>
      <c r="C18" s="837"/>
      <c r="D18" s="837"/>
      <c r="E18" s="837"/>
      <c r="F18" s="837"/>
      <c r="G18" s="837"/>
      <c r="H18" s="837"/>
      <c r="I18" s="837"/>
      <c r="J18" s="837"/>
      <c r="K18" s="837"/>
      <c r="L18" s="837"/>
      <c r="M18" s="431">
        <f>D17</f>
        <v>-50586.89</v>
      </c>
    </row>
  </sheetData>
  <sheetProtection formatCells="0"/>
  <mergeCells count="17">
    <mergeCell ref="B18:L18"/>
    <mergeCell ref="B4:B6"/>
    <mergeCell ref="E4:E5"/>
    <mergeCell ref="F4:G4"/>
    <mergeCell ref="J4:J5"/>
    <mergeCell ref="K4:L4"/>
    <mergeCell ref="H4:H5"/>
    <mergeCell ref="I4:I5"/>
    <mergeCell ref="A4:A6"/>
    <mergeCell ref="C4:C5"/>
    <mergeCell ref="D4:D5"/>
    <mergeCell ref="A1:M1"/>
    <mergeCell ref="A2:M2"/>
    <mergeCell ref="A3:B3"/>
    <mergeCell ref="C3:E3"/>
    <mergeCell ref="I3:J3"/>
    <mergeCell ref="M4:M5"/>
  </mergeCells>
  <phoneticPr fontId="7" type="noConversion"/>
  <hyperlinks>
    <hyperlink ref="A1:M1" location="数据库!I10" display="A106000"/>
    <hyperlink ref="A2:M2" location="'A10000年度报表（A类）'!D28" display="企业所得税弥补亏损明细表"/>
  </hyperlinks>
  <printOptions horizontalCentered="1"/>
  <pageMargins left="0.39370078740157483" right="0.19685039370078741" top="0.72" bottom="0.39370078740157483" header="0" footer="0"/>
  <pageSetup paperSize="9" scale="87" orientation="landscape" r:id="rId1"/>
  <headerFooter scaleWithDoc="0" alignWithMargins="0"/>
  <drawing r:id="rId2"/>
  <legacyDrawing r:id="rId3"/>
</worksheet>
</file>

<file path=xl/worksheets/sheet25.xml><?xml version="1.0" encoding="utf-8"?>
<worksheet xmlns="http://schemas.openxmlformats.org/spreadsheetml/2006/main" xmlns:r="http://schemas.openxmlformats.org/officeDocument/2006/relationships">
  <sheetPr codeName="Sheet64" enableFormatConditionsCalculation="0">
    <tabColor rgb="FF00B050"/>
  </sheetPr>
  <dimension ref="A1:K34"/>
  <sheetViews>
    <sheetView workbookViewId="0">
      <selection activeCell="G14" sqref="G14"/>
    </sheetView>
  </sheetViews>
  <sheetFormatPr defaultColWidth="10.625" defaultRowHeight="20.100000000000001" customHeight="1"/>
  <cols>
    <col min="1" max="1" width="4.75" style="61" customWidth="1"/>
    <col min="2" max="2" width="7.625" style="61" customWidth="1"/>
    <col min="3" max="3" width="49.75" style="61" customWidth="1"/>
    <col min="4" max="4" width="24.125" style="61" bestFit="1" customWidth="1"/>
    <col min="5" max="5" width="10.625" style="61"/>
    <col min="6" max="6" width="8" style="61" bestFit="1" customWidth="1"/>
    <col min="7" max="7" width="9.625" style="61" bestFit="1" customWidth="1"/>
    <col min="8" max="11" width="8" style="61" bestFit="1" customWidth="1"/>
    <col min="12" max="16384" width="10.625" style="61"/>
  </cols>
  <sheetData>
    <row r="1" spans="1:11" s="283" customFormat="1" ht="20.100000000000001" customHeight="1">
      <c r="A1" s="857" t="s">
        <v>459</v>
      </c>
      <c r="B1" s="857"/>
      <c r="C1" s="857"/>
      <c r="D1" s="857"/>
      <c r="F1" s="344"/>
      <c r="G1" s="345"/>
      <c r="H1" s="345"/>
      <c r="I1" s="344"/>
      <c r="J1" s="345"/>
      <c r="K1" s="345"/>
    </row>
    <row r="2" spans="1:11" s="436" customFormat="1" ht="36.75" customHeight="1">
      <c r="A2" s="858" t="s">
        <v>1425</v>
      </c>
      <c r="B2" s="858"/>
      <c r="C2" s="858"/>
      <c r="D2" s="858"/>
      <c r="F2" s="421"/>
      <c r="G2" s="421"/>
      <c r="H2" s="421"/>
      <c r="I2" s="421"/>
      <c r="J2" s="421"/>
      <c r="K2" s="421"/>
    </row>
    <row r="3" spans="1:11" ht="20.100000000000001" customHeight="1">
      <c r="A3" s="213" t="s">
        <v>0</v>
      </c>
      <c r="B3" s="859" t="s">
        <v>198</v>
      </c>
      <c r="C3" s="860"/>
      <c r="D3" s="213" t="s">
        <v>3</v>
      </c>
    </row>
    <row r="4" spans="1:11" ht="17.100000000000001" customHeight="1">
      <c r="A4" s="213">
        <v>1</v>
      </c>
      <c r="B4" s="853" t="s">
        <v>988</v>
      </c>
      <c r="C4" s="854"/>
      <c r="D4" s="246">
        <f>D5+D6+D9+D10+SUM(D11:D19)</f>
        <v>0</v>
      </c>
    </row>
    <row r="5" spans="1:11" ht="17.100000000000001" customHeight="1">
      <c r="A5" s="213">
        <v>2</v>
      </c>
      <c r="B5" s="851" t="s">
        <v>847</v>
      </c>
      <c r="C5" s="852"/>
      <c r="D5" s="8"/>
    </row>
    <row r="6" spans="1:11" ht="27.95" customHeight="1">
      <c r="A6" s="213">
        <v>3</v>
      </c>
      <c r="B6" s="851" t="s">
        <v>848</v>
      </c>
      <c r="C6" s="852"/>
      <c r="D6" s="247">
        <f>A107011股息红利!S13</f>
        <v>0</v>
      </c>
    </row>
    <row r="7" spans="1:11" ht="27.95" customHeight="1">
      <c r="A7" s="213">
        <v>4</v>
      </c>
      <c r="B7" s="853" t="s">
        <v>905</v>
      </c>
      <c r="C7" s="854"/>
      <c r="D7" s="247">
        <f>A107011股息红利!S14</f>
        <v>0</v>
      </c>
    </row>
    <row r="8" spans="1:11" ht="27.95" customHeight="1">
      <c r="A8" s="213">
        <v>5</v>
      </c>
      <c r="B8" s="853" t="s">
        <v>906</v>
      </c>
      <c r="C8" s="854"/>
      <c r="D8" s="247">
        <f>A107011股息红利!S15</f>
        <v>0</v>
      </c>
    </row>
    <row r="9" spans="1:11" ht="17.100000000000001" customHeight="1">
      <c r="A9" s="213">
        <v>6</v>
      </c>
      <c r="B9" s="845" t="s">
        <v>849</v>
      </c>
      <c r="C9" s="846"/>
      <c r="D9" s="8"/>
    </row>
    <row r="10" spans="1:11" ht="17.100000000000001" customHeight="1">
      <c r="A10" s="213">
        <v>7</v>
      </c>
      <c r="B10" s="849" t="s">
        <v>850</v>
      </c>
      <c r="C10" s="850"/>
      <c r="D10" s="41"/>
    </row>
    <row r="11" spans="1:11" ht="17.100000000000001" customHeight="1">
      <c r="A11" s="213">
        <v>8</v>
      </c>
      <c r="B11" s="845" t="s">
        <v>851</v>
      </c>
      <c r="C11" s="846"/>
      <c r="D11" s="8"/>
    </row>
    <row r="12" spans="1:11" ht="17.100000000000001" customHeight="1">
      <c r="A12" s="213">
        <v>9</v>
      </c>
      <c r="B12" s="849" t="s">
        <v>852</v>
      </c>
      <c r="C12" s="850"/>
      <c r="D12" s="8"/>
    </row>
    <row r="13" spans="1:11" ht="17.100000000000001" customHeight="1">
      <c r="A13" s="213">
        <v>10</v>
      </c>
      <c r="B13" s="845" t="s">
        <v>853</v>
      </c>
      <c r="C13" s="846"/>
      <c r="D13" s="8"/>
    </row>
    <row r="14" spans="1:11" ht="17.100000000000001" customHeight="1">
      <c r="A14" s="213">
        <v>11</v>
      </c>
      <c r="B14" s="849" t="s">
        <v>854</v>
      </c>
      <c r="C14" s="850"/>
      <c r="D14" s="8"/>
    </row>
    <row r="15" spans="1:11" ht="27.95" customHeight="1">
      <c r="A15" s="213">
        <v>12</v>
      </c>
      <c r="B15" s="855" t="s">
        <v>907</v>
      </c>
      <c r="C15" s="856"/>
      <c r="D15" s="8"/>
    </row>
    <row r="16" spans="1:11" ht="17.100000000000001" customHeight="1">
      <c r="A16" s="213">
        <v>13</v>
      </c>
      <c r="B16" s="849" t="s">
        <v>989</v>
      </c>
      <c r="C16" s="850"/>
      <c r="D16" s="8"/>
    </row>
    <row r="17" spans="1:4" ht="17.100000000000001" customHeight="1">
      <c r="A17" s="213">
        <v>14</v>
      </c>
      <c r="B17" s="849" t="s">
        <v>990</v>
      </c>
      <c r="C17" s="850"/>
      <c r="D17" s="8"/>
    </row>
    <row r="18" spans="1:4" ht="17.100000000000001" customHeight="1">
      <c r="A18" s="213">
        <v>15</v>
      </c>
      <c r="B18" s="849" t="s">
        <v>991</v>
      </c>
      <c r="C18" s="850"/>
      <c r="D18" s="8"/>
    </row>
    <row r="19" spans="1:4" ht="17.100000000000001" customHeight="1">
      <c r="A19" s="213">
        <v>16</v>
      </c>
      <c r="B19" s="849" t="s">
        <v>992</v>
      </c>
      <c r="C19" s="850"/>
      <c r="D19" s="8"/>
    </row>
    <row r="20" spans="1:4" ht="17.100000000000001" customHeight="1">
      <c r="A20" s="213">
        <v>17</v>
      </c>
      <c r="B20" s="843" t="s">
        <v>699</v>
      </c>
      <c r="C20" s="844"/>
      <c r="D20" s="246">
        <f>D21+D22+D26+D27</f>
        <v>0</v>
      </c>
    </row>
    <row r="21" spans="1:4" ht="17.100000000000001" customHeight="1">
      <c r="A21" s="213">
        <v>18</v>
      </c>
      <c r="B21" s="845" t="s">
        <v>855</v>
      </c>
      <c r="C21" s="846"/>
      <c r="D21" s="41"/>
    </row>
    <row r="22" spans="1:4" ht="17.100000000000001" customHeight="1">
      <c r="A22" s="213">
        <v>19</v>
      </c>
      <c r="B22" s="845" t="s">
        <v>911</v>
      </c>
      <c r="C22" s="846"/>
      <c r="D22" s="41"/>
    </row>
    <row r="23" spans="1:4" ht="17.100000000000001" customHeight="1">
      <c r="A23" s="213">
        <v>20</v>
      </c>
      <c r="B23" s="847" t="s">
        <v>910</v>
      </c>
      <c r="C23" s="848"/>
      <c r="D23" s="41"/>
    </row>
    <row r="24" spans="1:4" ht="17.100000000000001" customHeight="1">
      <c r="A24" s="213">
        <v>21</v>
      </c>
      <c r="B24" s="847" t="s">
        <v>909</v>
      </c>
      <c r="C24" s="848"/>
      <c r="D24" s="8"/>
    </row>
    <row r="25" spans="1:4" ht="30" customHeight="1">
      <c r="A25" s="213">
        <v>22</v>
      </c>
      <c r="B25" s="847" t="s">
        <v>908</v>
      </c>
      <c r="C25" s="848"/>
      <c r="D25" s="8"/>
    </row>
    <row r="26" spans="1:4" ht="17.100000000000001" customHeight="1">
      <c r="A26" s="213">
        <v>23</v>
      </c>
      <c r="B26" s="845" t="s">
        <v>856</v>
      </c>
      <c r="C26" s="846"/>
      <c r="D26" s="41"/>
    </row>
    <row r="27" spans="1:4" ht="17.100000000000001" customHeight="1">
      <c r="A27" s="213">
        <v>24</v>
      </c>
      <c r="B27" s="845" t="s">
        <v>680</v>
      </c>
      <c r="C27" s="846"/>
      <c r="D27" s="41"/>
    </row>
    <row r="28" spans="1:4" ht="17.100000000000001" customHeight="1">
      <c r="A28" s="213">
        <v>25</v>
      </c>
      <c r="B28" s="843" t="s">
        <v>857</v>
      </c>
      <c r="C28" s="844"/>
      <c r="D28" s="246">
        <f>SUM(D29:D33)</f>
        <v>0</v>
      </c>
    </row>
    <row r="29" spans="1:4" ht="27.95" customHeight="1">
      <c r="A29" s="213">
        <v>26</v>
      </c>
      <c r="B29" s="843" t="s">
        <v>993</v>
      </c>
      <c r="C29" s="844"/>
      <c r="D29" s="247">
        <f>A107012研发费用!E54</f>
        <v>0</v>
      </c>
    </row>
    <row r="30" spans="1:4" ht="27.95" customHeight="1">
      <c r="A30" s="213">
        <v>27</v>
      </c>
      <c r="B30" s="843" t="s">
        <v>994</v>
      </c>
      <c r="C30" s="844"/>
      <c r="D30" s="8"/>
    </row>
    <row r="31" spans="1:4" ht="27.95" customHeight="1">
      <c r="A31" s="213">
        <v>28</v>
      </c>
      <c r="B31" s="843" t="s">
        <v>995</v>
      </c>
      <c r="C31" s="844"/>
      <c r="D31" s="8"/>
    </row>
    <row r="32" spans="1:4" ht="17.100000000000001" customHeight="1">
      <c r="A32" s="213">
        <v>29</v>
      </c>
      <c r="B32" s="845" t="s">
        <v>912</v>
      </c>
      <c r="C32" s="846"/>
      <c r="D32" s="41"/>
    </row>
    <row r="33" spans="1:4" ht="17.100000000000001" customHeight="1">
      <c r="A33" s="213">
        <v>30</v>
      </c>
      <c r="B33" s="845" t="s">
        <v>858</v>
      </c>
      <c r="C33" s="846"/>
      <c r="D33" s="233"/>
    </row>
    <row r="34" spans="1:4" ht="17.100000000000001" customHeight="1">
      <c r="A34" s="213">
        <v>31</v>
      </c>
      <c r="B34" s="841" t="s">
        <v>859</v>
      </c>
      <c r="C34" s="842"/>
      <c r="D34" s="204">
        <f>D4+D20+D28</f>
        <v>0</v>
      </c>
    </row>
  </sheetData>
  <mergeCells count="34">
    <mergeCell ref="A1:D1"/>
    <mergeCell ref="A2:D2"/>
    <mergeCell ref="B3:C3"/>
    <mergeCell ref="B4:C4"/>
    <mergeCell ref="B5:C5"/>
    <mergeCell ref="B6:C6"/>
    <mergeCell ref="B7:C7"/>
    <mergeCell ref="B8:C8"/>
    <mergeCell ref="B14:C14"/>
    <mergeCell ref="B15:C15"/>
    <mergeCell ref="B16:C16"/>
    <mergeCell ref="B17:C17"/>
    <mergeCell ref="B9:C9"/>
    <mergeCell ref="B10:C10"/>
    <mergeCell ref="B11:C11"/>
    <mergeCell ref="B12:C12"/>
    <mergeCell ref="B13:C13"/>
    <mergeCell ref="B18:C18"/>
    <mergeCell ref="B20:C20"/>
    <mergeCell ref="B21:C21"/>
    <mergeCell ref="B22:C22"/>
    <mergeCell ref="B23:C23"/>
    <mergeCell ref="B19:C19"/>
    <mergeCell ref="B24:C24"/>
    <mergeCell ref="B25:C25"/>
    <mergeCell ref="B26:C26"/>
    <mergeCell ref="B27:C27"/>
    <mergeCell ref="B28:C28"/>
    <mergeCell ref="B34:C34"/>
    <mergeCell ref="B29:C29"/>
    <mergeCell ref="B30:C30"/>
    <mergeCell ref="B31:C31"/>
    <mergeCell ref="B32:C32"/>
    <mergeCell ref="B33:C33"/>
  </mergeCells>
  <phoneticPr fontId="7" type="noConversion"/>
  <printOptions horizontalCentered="1"/>
  <pageMargins left="0.59" right="0.39" top="0.75" bottom="0.39" header="0" footer="0"/>
  <pageSetup paperSize="9" orientation="portrait" r:id="rId1"/>
  <headerFooter scaleWithDoc="0" alignWithMargins="0"/>
  <drawing r:id="rId2"/>
  <legacyDrawing r:id="rId3"/>
</worksheet>
</file>

<file path=xl/worksheets/sheet26.xml><?xml version="1.0" encoding="utf-8"?>
<worksheet xmlns="http://schemas.openxmlformats.org/spreadsheetml/2006/main" xmlns:r="http://schemas.openxmlformats.org/officeDocument/2006/relationships">
  <sheetPr codeName="Sheet65" enableFormatConditionsCalculation="0">
    <tabColor rgb="FF00B050"/>
    <pageSetUpPr fitToPage="1"/>
  </sheetPr>
  <dimension ref="A1:S15"/>
  <sheetViews>
    <sheetView workbookViewId="0">
      <selection activeCell="V10" sqref="V10"/>
    </sheetView>
  </sheetViews>
  <sheetFormatPr defaultRowHeight="12"/>
  <cols>
    <col min="1" max="1" width="4.75" style="59" customWidth="1"/>
    <col min="2" max="2" width="7.625" style="59" customWidth="1"/>
    <col min="3" max="3" width="14.75" style="59" customWidth="1"/>
    <col min="4" max="4" width="14.625" style="59" customWidth="1"/>
    <col min="5" max="5" width="6.75" style="59" customWidth="1"/>
    <col min="6" max="6" width="8.875" style="59" customWidth="1"/>
    <col min="7" max="7" width="5.125" style="59" customWidth="1"/>
    <col min="8" max="13" width="7.25" style="59" customWidth="1"/>
    <col min="14" max="14" width="5.375" style="59" customWidth="1"/>
    <col min="15" max="18" width="7.25" style="59" customWidth="1"/>
    <col min="19" max="19" width="10.75" style="59" customWidth="1"/>
    <col min="20" max="16384" width="9" style="59"/>
  </cols>
  <sheetData>
    <row r="1" spans="1:19" s="53" customFormat="1" ht="20.100000000000001" customHeight="1">
      <c r="A1" s="861" t="s">
        <v>460</v>
      </c>
      <c r="B1" s="861"/>
      <c r="C1" s="861"/>
      <c r="D1" s="861"/>
      <c r="E1" s="861"/>
      <c r="F1" s="861"/>
      <c r="G1" s="861"/>
      <c r="H1" s="861"/>
      <c r="I1" s="861"/>
      <c r="J1" s="861"/>
      <c r="K1" s="861"/>
      <c r="L1" s="861"/>
      <c r="M1" s="861"/>
      <c r="N1" s="861"/>
      <c r="O1" s="861"/>
      <c r="P1" s="861"/>
      <c r="Q1" s="861"/>
      <c r="R1" s="861"/>
      <c r="S1" s="861"/>
    </row>
    <row r="2" spans="1:19" s="315" customFormat="1" ht="37.5" customHeight="1">
      <c r="A2" s="862" t="s">
        <v>461</v>
      </c>
      <c r="B2" s="862"/>
      <c r="C2" s="862"/>
      <c r="D2" s="862"/>
      <c r="E2" s="862"/>
      <c r="F2" s="862"/>
      <c r="G2" s="862"/>
      <c r="H2" s="862"/>
      <c r="I2" s="862"/>
      <c r="J2" s="862"/>
      <c r="K2" s="862"/>
      <c r="L2" s="862"/>
      <c r="M2" s="862"/>
      <c r="N2" s="862"/>
      <c r="O2" s="862"/>
      <c r="P2" s="862"/>
      <c r="Q2" s="862"/>
      <c r="R2" s="862"/>
      <c r="S2" s="862"/>
    </row>
    <row r="3" spans="1:19" ht="30" customHeight="1">
      <c r="A3" s="817" t="s">
        <v>0</v>
      </c>
      <c r="B3" s="817" t="s">
        <v>462</v>
      </c>
      <c r="C3" s="817" t="s">
        <v>860</v>
      </c>
      <c r="D3" s="817" t="s">
        <v>463</v>
      </c>
      <c r="E3" s="817" t="s">
        <v>208</v>
      </c>
      <c r="F3" s="817" t="s">
        <v>107</v>
      </c>
      <c r="G3" s="817" t="s">
        <v>464</v>
      </c>
      <c r="H3" s="817"/>
      <c r="I3" s="817"/>
      <c r="J3" s="817" t="s">
        <v>465</v>
      </c>
      <c r="K3" s="817"/>
      <c r="L3" s="817"/>
      <c r="M3" s="817" t="s">
        <v>466</v>
      </c>
      <c r="N3" s="817"/>
      <c r="O3" s="817"/>
      <c r="P3" s="817"/>
      <c r="Q3" s="817"/>
      <c r="R3" s="817"/>
      <c r="S3" s="817" t="s">
        <v>118</v>
      </c>
    </row>
    <row r="4" spans="1:19" ht="120.75" customHeight="1">
      <c r="A4" s="817"/>
      <c r="B4" s="817"/>
      <c r="C4" s="817"/>
      <c r="D4" s="817"/>
      <c r="E4" s="817"/>
      <c r="F4" s="817"/>
      <c r="G4" s="254" t="s">
        <v>467</v>
      </c>
      <c r="H4" s="254" t="s">
        <v>468</v>
      </c>
      <c r="I4" s="817" t="s">
        <v>469</v>
      </c>
      <c r="J4" s="817"/>
      <c r="K4" s="254" t="s">
        <v>470</v>
      </c>
      <c r="L4" s="254" t="s">
        <v>471</v>
      </c>
      <c r="M4" s="254" t="s">
        <v>472</v>
      </c>
      <c r="N4" s="254" t="s">
        <v>473</v>
      </c>
      <c r="O4" s="254" t="s">
        <v>474</v>
      </c>
      <c r="P4" s="254" t="s">
        <v>475</v>
      </c>
      <c r="Q4" s="254" t="s">
        <v>476</v>
      </c>
      <c r="R4" s="254" t="s">
        <v>471</v>
      </c>
      <c r="S4" s="817"/>
    </row>
    <row r="5" spans="1:19" ht="30" customHeight="1">
      <c r="A5" s="817"/>
      <c r="B5" s="770">
        <v>1</v>
      </c>
      <c r="C5" s="770">
        <v>2</v>
      </c>
      <c r="D5" s="817">
        <v>3</v>
      </c>
      <c r="E5" s="817">
        <v>4</v>
      </c>
      <c r="F5" s="817">
        <v>5</v>
      </c>
      <c r="G5" s="817">
        <v>6</v>
      </c>
      <c r="H5" s="817">
        <v>7</v>
      </c>
      <c r="I5" s="817">
        <v>8</v>
      </c>
      <c r="J5" s="817"/>
      <c r="K5" s="817">
        <v>9</v>
      </c>
      <c r="L5" s="817" t="s">
        <v>861</v>
      </c>
      <c r="M5" s="817">
        <v>11</v>
      </c>
      <c r="N5" s="817">
        <v>12</v>
      </c>
      <c r="O5" s="817" t="s">
        <v>862</v>
      </c>
      <c r="P5" s="817" t="s">
        <v>863</v>
      </c>
      <c r="Q5" s="817">
        <v>15</v>
      </c>
      <c r="R5" s="817" t="s">
        <v>864</v>
      </c>
      <c r="S5" s="863" t="s">
        <v>867</v>
      </c>
    </row>
    <row r="6" spans="1:19" s="60" customFormat="1" ht="20.100000000000001" customHeight="1">
      <c r="A6" s="817"/>
      <c r="B6" s="770"/>
      <c r="C6" s="770"/>
      <c r="D6" s="817"/>
      <c r="E6" s="817"/>
      <c r="F6" s="817"/>
      <c r="G6" s="817"/>
      <c r="H6" s="817"/>
      <c r="I6" s="817"/>
      <c r="J6" s="817"/>
      <c r="K6" s="817"/>
      <c r="L6" s="817"/>
      <c r="M6" s="817"/>
      <c r="N6" s="817"/>
      <c r="O6" s="817"/>
      <c r="P6" s="817"/>
      <c r="Q6" s="817"/>
      <c r="R6" s="817"/>
      <c r="S6" s="864"/>
    </row>
    <row r="7" spans="1:19" ht="20.100000000000001" customHeight="1">
      <c r="A7" s="48">
        <v>2</v>
      </c>
      <c r="B7" s="261"/>
      <c r="C7" s="261"/>
      <c r="D7" s="201"/>
      <c r="E7" s="201"/>
      <c r="F7" s="201"/>
      <c r="G7" s="201"/>
      <c r="H7" s="201"/>
      <c r="I7" s="201"/>
      <c r="J7" s="201"/>
      <c r="K7" s="201"/>
      <c r="L7" s="262">
        <f t="shared" ref="L7:L12" si="0">MIN(J7,K7)</f>
        <v>0</v>
      </c>
      <c r="M7" s="202"/>
      <c r="N7" s="202"/>
      <c r="O7" s="262">
        <f t="shared" ref="O7:O12" si="1">F7*N7</f>
        <v>0</v>
      </c>
      <c r="P7" s="262">
        <f t="shared" ref="P7:P12" si="2">M7-O7</f>
        <v>0</v>
      </c>
      <c r="Q7" s="202"/>
      <c r="R7" s="262">
        <f t="shared" ref="R7:R12" si="3">MIN(P7,Q7)</f>
        <v>0</v>
      </c>
      <c r="S7" s="262">
        <f>H7+L7+R7</f>
        <v>0</v>
      </c>
    </row>
    <row r="8" spans="1:19" ht="20.100000000000001" customHeight="1">
      <c r="A8" s="48">
        <v>3</v>
      </c>
      <c r="B8" s="261"/>
      <c r="C8" s="261"/>
      <c r="D8" s="201"/>
      <c r="E8" s="201"/>
      <c r="F8" s="201"/>
      <c r="G8" s="201"/>
      <c r="H8" s="201"/>
      <c r="I8" s="201"/>
      <c r="J8" s="201"/>
      <c r="K8" s="201"/>
      <c r="L8" s="262">
        <f t="shared" si="0"/>
        <v>0</v>
      </c>
      <c r="M8" s="202"/>
      <c r="N8" s="202"/>
      <c r="O8" s="262">
        <f t="shared" si="1"/>
        <v>0</v>
      </c>
      <c r="P8" s="262">
        <f t="shared" si="2"/>
        <v>0</v>
      </c>
      <c r="Q8" s="202"/>
      <c r="R8" s="262">
        <f t="shared" si="3"/>
        <v>0</v>
      </c>
      <c r="S8" s="262">
        <f t="shared" ref="S8:S12" si="4">H8+L8+R8</f>
        <v>0</v>
      </c>
    </row>
    <row r="9" spans="1:19" ht="20.100000000000001" customHeight="1">
      <c r="A9" s="48">
        <v>4</v>
      </c>
      <c r="B9" s="261"/>
      <c r="C9" s="261"/>
      <c r="D9" s="201"/>
      <c r="E9" s="201"/>
      <c r="F9" s="201"/>
      <c r="G9" s="201"/>
      <c r="H9" s="201"/>
      <c r="I9" s="203"/>
      <c r="J9" s="201"/>
      <c r="K9" s="201"/>
      <c r="L9" s="262">
        <f t="shared" si="0"/>
        <v>0</v>
      </c>
      <c r="M9" s="202"/>
      <c r="N9" s="202"/>
      <c r="O9" s="262">
        <f t="shared" si="1"/>
        <v>0</v>
      </c>
      <c r="P9" s="262">
        <f t="shared" si="2"/>
        <v>0</v>
      </c>
      <c r="Q9" s="202"/>
      <c r="R9" s="262">
        <f t="shared" si="3"/>
        <v>0</v>
      </c>
      <c r="S9" s="262">
        <f t="shared" si="4"/>
        <v>0</v>
      </c>
    </row>
    <row r="10" spans="1:19" ht="20.100000000000001" customHeight="1">
      <c r="A10" s="48">
        <v>5</v>
      </c>
      <c r="B10" s="261"/>
      <c r="C10" s="261"/>
      <c r="D10" s="201"/>
      <c r="E10" s="201"/>
      <c r="F10" s="201"/>
      <c r="G10" s="201"/>
      <c r="H10" s="201"/>
      <c r="I10" s="201"/>
      <c r="J10" s="201"/>
      <c r="K10" s="201"/>
      <c r="L10" s="262">
        <f t="shared" si="0"/>
        <v>0</v>
      </c>
      <c r="M10" s="202"/>
      <c r="N10" s="202"/>
      <c r="O10" s="262">
        <f t="shared" si="1"/>
        <v>0</v>
      </c>
      <c r="P10" s="262">
        <f t="shared" si="2"/>
        <v>0</v>
      </c>
      <c r="Q10" s="202"/>
      <c r="R10" s="262">
        <f t="shared" si="3"/>
        <v>0</v>
      </c>
      <c r="S10" s="262">
        <f t="shared" si="4"/>
        <v>0</v>
      </c>
    </row>
    <row r="11" spans="1:19" ht="20.100000000000001" customHeight="1">
      <c r="A11" s="48">
        <v>6</v>
      </c>
      <c r="B11" s="261"/>
      <c r="C11" s="261"/>
      <c r="D11" s="201"/>
      <c r="E11" s="201"/>
      <c r="F11" s="201"/>
      <c r="G11" s="201"/>
      <c r="H11" s="201"/>
      <c r="I11" s="201"/>
      <c r="J11" s="201"/>
      <c r="K11" s="201"/>
      <c r="L11" s="262">
        <f t="shared" si="0"/>
        <v>0</v>
      </c>
      <c r="M11" s="202"/>
      <c r="N11" s="202"/>
      <c r="O11" s="262">
        <f t="shared" si="1"/>
        <v>0</v>
      </c>
      <c r="P11" s="262">
        <f t="shared" si="2"/>
        <v>0</v>
      </c>
      <c r="Q11" s="202"/>
      <c r="R11" s="262">
        <f t="shared" si="3"/>
        <v>0</v>
      </c>
      <c r="S11" s="262">
        <f t="shared" si="4"/>
        <v>0</v>
      </c>
    </row>
    <row r="12" spans="1:19" ht="20.100000000000001" customHeight="1">
      <c r="A12" s="48">
        <v>7</v>
      </c>
      <c r="B12" s="261"/>
      <c r="C12" s="261"/>
      <c r="D12" s="201"/>
      <c r="E12" s="201"/>
      <c r="F12" s="201"/>
      <c r="G12" s="201"/>
      <c r="H12" s="201"/>
      <c r="I12" s="201"/>
      <c r="J12" s="201"/>
      <c r="K12" s="201"/>
      <c r="L12" s="262">
        <f t="shared" si="0"/>
        <v>0</v>
      </c>
      <c r="M12" s="202"/>
      <c r="N12" s="202"/>
      <c r="O12" s="262">
        <f t="shared" si="1"/>
        <v>0</v>
      </c>
      <c r="P12" s="262">
        <f t="shared" si="2"/>
        <v>0</v>
      </c>
      <c r="Q12" s="202"/>
      <c r="R12" s="262">
        <f t="shared" si="3"/>
        <v>0</v>
      </c>
      <c r="S12" s="262">
        <f t="shared" si="4"/>
        <v>0</v>
      </c>
    </row>
    <row r="13" spans="1:19" ht="20.100000000000001" customHeight="1">
      <c r="A13" s="48">
        <v>8</v>
      </c>
      <c r="B13" s="865" t="s">
        <v>700</v>
      </c>
      <c r="C13" s="866"/>
      <c r="D13" s="866"/>
      <c r="E13" s="866"/>
      <c r="F13" s="866"/>
      <c r="G13" s="866"/>
      <c r="H13" s="866"/>
      <c r="I13" s="866"/>
      <c r="J13" s="866"/>
      <c r="K13" s="866"/>
      <c r="L13" s="866"/>
      <c r="M13" s="866"/>
      <c r="N13" s="866"/>
      <c r="O13" s="866"/>
      <c r="P13" s="866"/>
      <c r="Q13" s="866"/>
      <c r="R13" s="867"/>
      <c r="S13" s="262">
        <f>SUM(S7:S12)</f>
        <v>0</v>
      </c>
    </row>
    <row r="14" spans="1:19" ht="20.100000000000001" customHeight="1">
      <c r="A14" s="48">
        <v>9</v>
      </c>
      <c r="B14" s="865" t="s">
        <v>865</v>
      </c>
      <c r="C14" s="866"/>
      <c r="D14" s="866"/>
      <c r="E14" s="866"/>
      <c r="F14" s="866"/>
      <c r="G14" s="866"/>
      <c r="H14" s="866"/>
      <c r="I14" s="866"/>
      <c r="J14" s="866"/>
      <c r="K14" s="866"/>
      <c r="L14" s="866"/>
      <c r="M14" s="866"/>
      <c r="N14" s="866"/>
      <c r="O14" s="866"/>
      <c r="P14" s="866"/>
      <c r="Q14" s="866"/>
      <c r="R14" s="867"/>
      <c r="S14" s="262"/>
    </row>
    <row r="15" spans="1:19" ht="20.100000000000001" customHeight="1">
      <c r="A15" s="48">
        <v>10</v>
      </c>
      <c r="B15" s="868" t="s">
        <v>866</v>
      </c>
      <c r="C15" s="868"/>
      <c r="D15" s="868"/>
      <c r="E15" s="868"/>
      <c r="F15" s="868"/>
      <c r="G15" s="868"/>
      <c r="H15" s="868"/>
      <c r="I15" s="868"/>
      <c r="J15" s="868"/>
      <c r="K15" s="868"/>
      <c r="L15" s="868"/>
      <c r="M15" s="868"/>
      <c r="N15" s="868"/>
      <c r="O15" s="868"/>
      <c r="P15" s="868"/>
      <c r="Q15" s="868"/>
      <c r="R15" s="868"/>
      <c r="S15" s="262"/>
    </row>
  </sheetData>
  <mergeCells count="33">
    <mergeCell ref="L5:L6"/>
    <mergeCell ref="B14:R14"/>
    <mergeCell ref="B15:R15"/>
    <mergeCell ref="B13:R13"/>
    <mergeCell ref="N5:N6"/>
    <mergeCell ref="M5:M6"/>
    <mergeCell ref="O5:O6"/>
    <mergeCell ref="I4:J4"/>
    <mergeCell ref="B5:B6"/>
    <mergeCell ref="C5:C6"/>
    <mergeCell ref="D5:D6"/>
    <mergeCell ref="E5:E6"/>
    <mergeCell ref="F5:F6"/>
    <mergeCell ref="G5:G6"/>
    <mergeCell ref="I5:J6"/>
    <mergeCell ref="D3:D4"/>
    <mergeCell ref="H5:H6"/>
    <mergeCell ref="A1:S1"/>
    <mergeCell ref="A2:S2"/>
    <mergeCell ref="S3:S4"/>
    <mergeCell ref="J3:L3"/>
    <mergeCell ref="M3:R3"/>
    <mergeCell ref="E3:E4"/>
    <mergeCell ref="F3:F4"/>
    <mergeCell ref="A3:A6"/>
    <mergeCell ref="P5:P6"/>
    <mergeCell ref="Q5:Q6"/>
    <mergeCell ref="R5:R6"/>
    <mergeCell ref="S5:S6"/>
    <mergeCell ref="K5:K6"/>
    <mergeCell ref="B3:B4"/>
    <mergeCell ref="C3:C4"/>
    <mergeCell ref="G3:I3"/>
  </mergeCells>
  <phoneticPr fontId="7" type="noConversion"/>
  <printOptions horizontalCentered="1"/>
  <pageMargins left="0.39370078740157483" right="0.39370078740157483" top="0.78740157480314965" bottom="0.39370078740157483" header="0" footer="0"/>
  <pageSetup paperSize="9" scale="86" orientation="landscape" r:id="rId1"/>
  <headerFooter scaleWithDoc="0" alignWithMargins="0"/>
  <drawing r:id="rId2"/>
</worksheet>
</file>

<file path=xl/worksheets/sheet27.xml><?xml version="1.0" encoding="utf-8"?>
<worksheet xmlns="http://schemas.openxmlformats.org/spreadsheetml/2006/main" xmlns:r="http://schemas.openxmlformats.org/officeDocument/2006/relationships">
  <sheetPr codeName="Sheet68" enableFormatConditionsCalculation="0">
    <tabColor rgb="FF00B050"/>
    <pageSetUpPr fitToPage="1"/>
  </sheetPr>
  <dimension ref="A1:T55"/>
  <sheetViews>
    <sheetView workbookViewId="0">
      <selection activeCell="H18" sqref="H18"/>
    </sheetView>
  </sheetViews>
  <sheetFormatPr defaultRowHeight="11.25"/>
  <cols>
    <col min="1" max="1" width="4.75" style="58" customWidth="1"/>
    <col min="2" max="2" width="7.625" style="58" customWidth="1"/>
    <col min="3" max="3" width="33.5" style="58" customWidth="1"/>
    <col min="4" max="4" width="31.125" style="58" customWidth="1"/>
    <col min="5" max="5" width="15.625" style="58" customWidth="1"/>
    <col min="6" max="6" width="6.125" style="58" customWidth="1"/>
    <col min="7" max="7" width="8" style="58" bestFit="1" customWidth="1"/>
    <col min="8" max="8" width="9.625" style="58" bestFit="1" customWidth="1"/>
    <col min="9" max="12" width="8" style="58" bestFit="1" customWidth="1"/>
    <col min="13" max="20" width="6.125" style="58" customWidth="1"/>
    <col min="21" max="16384" width="9" style="58"/>
  </cols>
  <sheetData>
    <row r="1" spans="1:20" s="293" customFormat="1" ht="20.100000000000001" customHeight="1">
      <c r="A1" s="869" t="s">
        <v>944</v>
      </c>
      <c r="B1" s="869"/>
      <c r="C1" s="869"/>
      <c r="D1" s="869"/>
      <c r="E1" s="869"/>
      <c r="F1"/>
      <c r="G1" s="344"/>
      <c r="H1" s="345"/>
      <c r="I1" s="345"/>
      <c r="J1" s="344"/>
      <c r="K1" s="345"/>
      <c r="L1" s="345"/>
      <c r="M1"/>
      <c r="N1"/>
      <c r="O1"/>
      <c r="P1"/>
      <c r="Q1"/>
      <c r="R1"/>
      <c r="S1"/>
      <c r="T1"/>
    </row>
    <row r="2" spans="1:20" s="435" customFormat="1" ht="35.25" customHeight="1">
      <c r="A2" s="605" t="s">
        <v>477</v>
      </c>
      <c r="B2" s="605"/>
      <c r="C2" s="605"/>
      <c r="D2" s="605"/>
      <c r="E2" s="605"/>
      <c r="F2" s="434"/>
      <c r="G2" s="421"/>
      <c r="H2" s="421"/>
      <c r="I2" s="421"/>
      <c r="J2" s="421"/>
      <c r="K2" s="421"/>
      <c r="L2" s="421"/>
      <c r="M2" s="434"/>
      <c r="N2" s="434"/>
      <c r="O2" s="434"/>
      <c r="P2" s="434"/>
      <c r="Q2" s="434"/>
      <c r="R2" s="434"/>
      <c r="S2" s="434"/>
      <c r="T2" s="434"/>
    </row>
    <row r="3" spans="1:20" s="57" customFormat="1" ht="15" customHeight="1">
      <c r="A3" s="365" t="s">
        <v>996</v>
      </c>
      <c r="B3" s="870" t="s">
        <v>1018</v>
      </c>
      <c r="C3" s="870"/>
      <c r="D3" s="870"/>
      <c r="E3" s="363" t="s">
        <v>997</v>
      </c>
    </row>
    <row r="4" spans="1:20" ht="15" customHeight="1">
      <c r="A4" s="232">
        <v>1</v>
      </c>
      <c r="B4" s="855" t="s">
        <v>701</v>
      </c>
      <c r="C4" s="871"/>
      <c r="D4" s="871"/>
      <c r="E4" s="364"/>
    </row>
    <row r="5" spans="1:20" ht="15" customHeight="1">
      <c r="A5" s="232">
        <v>2</v>
      </c>
      <c r="B5" s="872" t="s">
        <v>998</v>
      </c>
      <c r="C5" s="873"/>
      <c r="D5" s="874"/>
      <c r="E5" s="265">
        <f>E6+E10+E19+E22+E26+E37</f>
        <v>0</v>
      </c>
    </row>
    <row r="6" spans="1:20" ht="15" customHeight="1">
      <c r="A6" s="232">
        <v>3</v>
      </c>
      <c r="B6" s="849" t="s">
        <v>999</v>
      </c>
      <c r="C6" s="875"/>
      <c r="D6" s="850"/>
      <c r="E6" s="265">
        <f>E7+E8+E9</f>
        <v>0</v>
      </c>
    </row>
    <row r="7" spans="1:20" ht="15" customHeight="1">
      <c r="A7" s="232">
        <v>4</v>
      </c>
      <c r="B7" s="847" t="s">
        <v>903</v>
      </c>
      <c r="C7" s="876"/>
      <c r="D7" s="848"/>
      <c r="E7" s="264"/>
    </row>
    <row r="8" spans="1:20" ht="15" customHeight="1">
      <c r="A8" s="232">
        <v>5</v>
      </c>
      <c r="B8" s="847" t="s">
        <v>902</v>
      </c>
      <c r="C8" s="876"/>
      <c r="D8" s="848"/>
      <c r="E8" s="264"/>
    </row>
    <row r="9" spans="1:20" ht="15" customHeight="1">
      <c r="A9" s="232">
        <v>6</v>
      </c>
      <c r="B9" s="847" t="s">
        <v>702</v>
      </c>
      <c r="C9" s="876"/>
      <c r="D9" s="848"/>
      <c r="E9" s="264"/>
    </row>
    <row r="10" spans="1:20" ht="15" customHeight="1">
      <c r="A10" s="232">
        <v>7</v>
      </c>
      <c r="B10" s="845" t="s">
        <v>1000</v>
      </c>
      <c r="C10" s="877"/>
      <c r="D10" s="846"/>
      <c r="E10" s="265">
        <f>SUM(E11:E18)</f>
        <v>0</v>
      </c>
    </row>
    <row r="11" spans="1:20" ht="15" customHeight="1">
      <c r="A11" s="232">
        <v>8</v>
      </c>
      <c r="B11" s="847" t="s">
        <v>703</v>
      </c>
      <c r="C11" s="876"/>
      <c r="D11" s="848"/>
      <c r="E11" s="264"/>
    </row>
    <row r="12" spans="1:20" ht="15" customHeight="1">
      <c r="A12" s="232">
        <v>9</v>
      </c>
      <c r="B12" s="847" t="s">
        <v>704</v>
      </c>
      <c r="C12" s="876"/>
      <c r="D12" s="848"/>
      <c r="E12" s="264"/>
    </row>
    <row r="13" spans="1:20" ht="15" customHeight="1">
      <c r="A13" s="232">
        <v>10</v>
      </c>
      <c r="B13" s="847" t="s">
        <v>705</v>
      </c>
      <c r="C13" s="876"/>
      <c r="D13" s="848"/>
      <c r="E13" s="264"/>
    </row>
    <row r="14" spans="1:20" ht="15" customHeight="1">
      <c r="A14" s="232">
        <v>11</v>
      </c>
      <c r="B14" s="847" t="s">
        <v>706</v>
      </c>
      <c r="C14" s="876"/>
      <c r="D14" s="848"/>
      <c r="E14" s="264"/>
    </row>
    <row r="15" spans="1:20" ht="15" customHeight="1">
      <c r="A15" s="232">
        <v>12</v>
      </c>
      <c r="B15" s="847" t="s">
        <v>707</v>
      </c>
      <c r="C15" s="876"/>
      <c r="D15" s="848"/>
      <c r="E15" s="264"/>
    </row>
    <row r="16" spans="1:20" ht="15" customHeight="1">
      <c r="A16" s="232">
        <v>13</v>
      </c>
      <c r="B16" s="847" t="s">
        <v>708</v>
      </c>
      <c r="C16" s="876"/>
      <c r="D16" s="848"/>
      <c r="E16" s="264"/>
    </row>
    <row r="17" spans="1:5" ht="15" customHeight="1">
      <c r="A17" s="232">
        <v>14</v>
      </c>
      <c r="B17" s="847" t="s">
        <v>709</v>
      </c>
      <c r="C17" s="876"/>
      <c r="D17" s="848"/>
      <c r="E17" s="264"/>
    </row>
    <row r="18" spans="1:5" ht="15" customHeight="1">
      <c r="A18" s="232">
        <v>15</v>
      </c>
      <c r="B18" s="847" t="s">
        <v>710</v>
      </c>
      <c r="C18" s="876"/>
      <c r="D18" s="848"/>
      <c r="E18" s="264"/>
    </row>
    <row r="19" spans="1:5" ht="15" customHeight="1">
      <c r="A19" s="232">
        <v>16</v>
      </c>
      <c r="B19" s="845" t="s">
        <v>1001</v>
      </c>
      <c r="C19" s="877"/>
      <c r="D19" s="846"/>
      <c r="E19" s="265">
        <f>E20+E21</f>
        <v>0</v>
      </c>
    </row>
    <row r="20" spans="1:5" ht="15" customHeight="1">
      <c r="A20" s="232">
        <v>17</v>
      </c>
      <c r="B20" s="847" t="s">
        <v>711</v>
      </c>
      <c r="C20" s="876"/>
      <c r="D20" s="848"/>
      <c r="E20" s="264"/>
    </row>
    <row r="21" spans="1:5" ht="15" customHeight="1">
      <c r="A21" s="232">
        <v>18</v>
      </c>
      <c r="B21" s="847" t="s">
        <v>712</v>
      </c>
      <c r="C21" s="876"/>
      <c r="D21" s="848"/>
      <c r="E21" s="264"/>
    </row>
    <row r="22" spans="1:5" ht="15" customHeight="1">
      <c r="A22" s="232">
        <v>19</v>
      </c>
      <c r="B22" s="845" t="s">
        <v>1002</v>
      </c>
      <c r="C22" s="877"/>
      <c r="D22" s="846"/>
      <c r="E22" s="265">
        <f>E23+E24+E25</f>
        <v>0</v>
      </c>
    </row>
    <row r="23" spans="1:5" ht="15" customHeight="1">
      <c r="A23" s="232">
        <v>20</v>
      </c>
      <c r="B23" s="847" t="s">
        <v>904</v>
      </c>
      <c r="C23" s="876"/>
      <c r="D23" s="848"/>
      <c r="E23" s="264"/>
    </row>
    <row r="24" spans="1:5" ht="15" customHeight="1">
      <c r="A24" s="232">
        <v>21</v>
      </c>
      <c r="B24" s="847" t="s">
        <v>713</v>
      </c>
      <c r="C24" s="876"/>
      <c r="D24" s="848"/>
      <c r="E24" s="264"/>
    </row>
    <row r="25" spans="1:5" ht="15" customHeight="1">
      <c r="A25" s="232">
        <v>22</v>
      </c>
      <c r="B25" s="847" t="s">
        <v>1019</v>
      </c>
      <c r="C25" s="876"/>
      <c r="D25" s="848"/>
      <c r="E25" s="264"/>
    </row>
    <row r="26" spans="1:5" ht="15" customHeight="1">
      <c r="A26" s="232">
        <v>23</v>
      </c>
      <c r="B26" s="845" t="s">
        <v>1003</v>
      </c>
      <c r="C26" s="877"/>
      <c r="D26" s="846"/>
      <c r="E26" s="265">
        <f>E27+E28+E29+E30</f>
        <v>0</v>
      </c>
    </row>
    <row r="27" spans="1:5" ht="15" customHeight="1">
      <c r="A27" s="232">
        <v>24</v>
      </c>
      <c r="B27" s="847" t="s">
        <v>714</v>
      </c>
      <c r="C27" s="876"/>
      <c r="D27" s="848"/>
      <c r="E27" s="264"/>
    </row>
    <row r="28" spans="1:5" ht="15" customHeight="1">
      <c r="A28" s="232">
        <v>25</v>
      </c>
      <c r="B28" s="847" t="s">
        <v>715</v>
      </c>
      <c r="C28" s="876"/>
      <c r="D28" s="848"/>
      <c r="E28" s="264"/>
    </row>
    <row r="29" spans="1:5" ht="15" customHeight="1">
      <c r="A29" s="232">
        <v>26</v>
      </c>
      <c r="B29" s="847" t="s">
        <v>716</v>
      </c>
      <c r="C29" s="876"/>
      <c r="D29" s="848"/>
      <c r="E29" s="264"/>
    </row>
    <row r="30" spans="1:5" ht="15" customHeight="1">
      <c r="A30" s="232">
        <v>27</v>
      </c>
      <c r="B30" s="847" t="s">
        <v>717</v>
      </c>
      <c r="C30" s="876"/>
      <c r="D30" s="848"/>
      <c r="E30" s="264"/>
    </row>
    <row r="31" spans="1:5" ht="15" customHeight="1">
      <c r="A31" s="232">
        <v>28</v>
      </c>
      <c r="B31" s="845" t="s">
        <v>1004</v>
      </c>
      <c r="C31" s="877"/>
      <c r="D31" s="846"/>
      <c r="E31" s="265">
        <f>E32+E33+E34+E35+E36</f>
        <v>0</v>
      </c>
    </row>
    <row r="32" spans="1:5" ht="15" customHeight="1">
      <c r="A32" s="232">
        <v>29</v>
      </c>
      <c r="B32" s="847" t="s">
        <v>900</v>
      </c>
      <c r="C32" s="876"/>
      <c r="D32" s="848"/>
      <c r="E32" s="264"/>
    </row>
    <row r="33" spans="1:5" ht="15" customHeight="1">
      <c r="A33" s="232">
        <v>30</v>
      </c>
      <c r="B33" s="847" t="s">
        <v>901</v>
      </c>
      <c r="C33" s="876"/>
      <c r="D33" s="848"/>
      <c r="E33" s="264"/>
    </row>
    <row r="34" spans="1:5" ht="15" customHeight="1">
      <c r="A34" s="232">
        <v>31</v>
      </c>
      <c r="B34" s="847" t="s">
        <v>718</v>
      </c>
      <c r="C34" s="876"/>
      <c r="D34" s="848"/>
      <c r="E34" s="264"/>
    </row>
    <row r="35" spans="1:5" ht="15" customHeight="1">
      <c r="A35" s="232">
        <v>32</v>
      </c>
      <c r="B35" s="847" t="s">
        <v>719</v>
      </c>
      <c r="C35" s="876"/>
      <c r="D35" s="848"/>
      <c r="E35" s="264"/>
    </row>
    <row r="36" spans="1:5" ht="15" customHeight="1">
      <c r="A36" s="232">
        <v>33</v>
      </c>
      <c r="B36" s="847" t="s">
        <v>720</v>
      </c>
      <c r="C36" s="876"/>
      <c r="D36" s="848"/>
      <c r="E36" s="264"/>
    </row>
    <row r="37" spans="1:5" ht="15" customHeight="1">
      <c r="A37" s="232">
        <v>34</v>
      </c>
      <c r="B37" s="845" t="s">
        <v>721</v>
      </c>
      <c r="C37" s="877"/>
      <c r="D37" s="846"/>
      <c r="E37" s="265">
        <f>IF((E6+E10+E19+E22+E26)*10%/(1-10%)&gt;=E31,E31,((E6+E10+E19+E22+E26)*10%/(1-10%)))</f>
        <v>0</v>
      </c>
    </row>
    <row r="38" spans="1:5" ht="15" customHeight="1">
      <c r="A38" s="232">
        <v>35</v>
      </c>
      <c r="B38" s="872" t="s">
        <v>1005</v>
      </c>
      <c r="C38" s="873"/>
      <c r="D38" s="874"/>
      <c r="E38" s="265">
        <f>E39+E40+E42</f>
        <v>0</v>
      </c>
    </row>
    <row r="39" spans="1:5" ht="15" customHeight="1">
      <c r="A39" s="232">
        <v>36</v>
      </c>
      <c r="B39" s="878" t="s">
        <v>1006</v>
      </c>
      <c r="C39" s="879"/>
      <c r="D39" s="880"/>
      <c r="E39" s="263"/>
    </row>
    <row r="40" spans="1:5" ht="15" customHeight="1">
      <c r="A40" s="232">
        <v>37</v>
      </c>
      <c r="B40" s="878" t="s">
        <v>1007</v>
      </c>
      <c r="C40" s="885"/>
      <c r="D40" s="880"/>
      <c r="E40" s="263"/>
    </row>
    <row r="41" spans="1:5" ht="15" customHeight="1">
      <c r="A41" s="232">
        <v>38</v>
      </c>
      <c r="B41" s="881" t="s">
        <v>1008</v>
      </c>
      <c r="C41" s="882"/>
      <c r="D41" s="883"/>
      <c r="E41" s="263"/>
    </row>
    <row r="42" spans="1:5" ht="15" customHeight="1">
      <c r="A42" s="232">
        <v>39</v>
      </c>
      <c r="B42" s="878" t="s">
        <v>1009</v>
      </c>
      <c r="C42" s="885"/>
      <c r="D42" s="880"/>
      <c r="E42" s="263"/>
    </row>
    <row r="43" spans="1:5" ht="15" customHeight="1">
      <c r="A43" s="232">
        <v>40</v>
      </c>
      <c r="B43" s="855" t="s">
        <v>1010</v>
      </c>
      <c r="C43" s="884"/>
      <c r="D43" s="856"/>
      <c r="E43" s="265">
        <f>E5+E39*80%+E41</f>
        <v>0</v>
      </c>
    </row>
    <row r="44" spans="1:5" ht="15" customHeight="1">
      <c r="A44" s="232">
        <v>41</v>
      </c>
      <c r="B44" s="849" t="s">
        <v>722</v>
      </c>
      <c r="C44" s="875"/>
      <c r="D44" s="850"/>
      <c r="E44" s="263"/>
    </row>
    <row r="45" spans="1:5" ht="15" customHeight="1">
      <c r="A45" s="232">
        <v>42</v>
      </c>
      <c r="B45" s="849" t="s">
        <v>723</v>
      </c>
      <c r="C45" s="875"/>
      <c r="D45" s="850"/>
      <c r="E45" s="263"/>
    </row>
    <row r="46" spans="1:5" ht="15" customHeight="1">
      <c r="A46" s="232">
        <v>43</v>
      </c>
      <c r="B46" s="855" t="s">
        <v>724</v>
      </c>
      <c r="C46" s="884"/>
      <c r="D46" s="856"/>
      <c r="E46" s="263"/>
    </row>
    <row r="47" spans="1:5" ht="15" customHeight="1">
      <c r="A47" s="232">
        <v>44</v>
      </c>
      <c r="B47" s="855" t="s">
        <v>725</v>
      </c>
      <c r="C47" s="884"/>
      <c r="D47" s="856"/>
      <c r="E47" s="263"/>
    </row>
    <row r="48" spans="1:5" ht="15" customHeight="1">
      <c r="A48" s="232">
        <v>45</v>
      </c>
      <c r="B48" s="855" t="s">
        <v>1011</v>
      </c>
      <c r="C48" s="884"/>
      <c r="D48" s="856"/>
      <c r="E48" s="265">
        <f>E44+E46+E47</f>
        <v>0</v>
      </c>
    </row>
    <row r="49" spans="1:5" ht="15" customHeight="1">
      <c r="A49" s="232">
        <v>46</v>
      </c>
      <c r="B49" s="849" t="s">
        <v>726</v>
      </c>
      <c r="C49" s="875"/>
      <c r="D49" s="850"/>
      <c r="E49" s="263"/>
    </row>
    <row r="50" spans="1:5" ht="15" customHeight="1">
      <c r="A50" s="232">
        <v>47</v>
      </c>
      <c r="B50" s="855" t="s">
        <v>1012</v>
      </c>
      <c r="C50" s="884"/>
      <c r="D50" s="856"/>
      <c r="E50" s="265">
        <f>E48-E49</f>
        <v>0</v>
      </c>
    </row>
    <row r="51" spans="1:5" ht="15" customHeight="1">
      <c r="A51" s="232">
        <v>48</v>
      </c>
      <c r="B51" s="849" t="s">
        <v>1013</v>
      </c>
      <c r="C51" s="875"/>
      <c r="D51" s="850"/>
      <c r="E51" s="263"/>
    </row>
    <row r="52" spans="1:5" ht="15" customHeight="1">
      <c r="A52" s="232">
        <v>49</v>
      </c>
      <c r="B52" s="849" t="s">
        <v>1014</v>
      </c>
      <c r="C52" s="875"/>
      <c r="D52" s="850"/>
      <c r="E52" s="263"/>
    </row>
    <row r="53" spans="1:5" ht="15" customHeight="1">
      <c r="A53" s="232">
        <v>50</v>
      </c>
      <c r="B53" s="855" t="s">
        <v>1015</v>
      </c>
      <c r="C53" s="884"/>
      <c r="D53" s="856"/>
      <c r="E53" s="263"/>
    </row>
    <row r="54" spans="1:5" ht="15" customHeight="1">
      <c r="A54" s="232">
        <v>51</v>
      </c>
      <c r="B54" s="855" t="s">
        <v>1016</v>
      </c>
      <c r="C54" s="884"/>
      <c r="D54" s="856"/>
      <c r="E54" s="265">
        <f>(E50-E51-E52)*E53</f>
        <v>0</v>
      </c>
    </row>
    <row r="55" spans="1:5" ht="30" customHeight="1">
      <c r="A55" s="232">
        <v>52</v>
      </c>
      <c r="B55" s="855" t="s">
        <v>1017</v>
      </c>
      <c r="C55" s="884"/>
      <c r="D55" s="856"/>
      <c r="E55" s="265">
        <f>IF(E50-E51-E52&gt;=0,0,-(E50-E51-E52))</f>
        <v>0</v>
      </c>
    </row>
  </sheetData>
  <mergeCells count="55">
    <mergeCell ref="B51:D51"/>
    <mergeCell ref="B52:D52"/>
    <mergeCell ref="B53:D53"/>
    <mergeCell ref="B54:D54"/>
    <mergeCell ref="B55:D55"/>
    <mergeCell ref="B46:D46"/>
    <mergeCell ref="B47:D47"/>
    <mergeCell ref="B48:D48"/>
    <mergeCell ref="B49:D49"/>
    <mergeCell ref="B50:D50"/>
    <mergeCell ref="B39:D39"/>
    <mergeCell ref="B41:D41"/>
    <mergeCell ref="B43:D43"/>
    <mergeCell ref="B44:D44"/>
    <mergeCell ref="B45:D45"/>
    <mergeCell ref="B40:D40"/>
    <mergeCell ref="B42:D42"/>
    <mergeCell ref="B34:D34"/>
    <mergeCell ref="B35:D35"/>
    <mergeCell ref="B36:D36"/>
    <mergeCell ref="B37:D37"/>
    <mergeCell ref="B38:D38"/>
    <mergeCell ref="B29:D29"/>
    <mergeCell ref="B30:D30"/>
    <mergeCell ref="B31:D31"/>
    <mergeCell ref="B32:D32"/>
    <mergeCell ref="B33:D33"/>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6:D6"/>
    <mergeCell ref="B7:D7"/>
    <mergeCell ref="B13:D13"/>
    <mergeCell ref="B8:D8"/>
    <mergeCell ref="B9:D9"/>
    <mergeCell ref="B10:D10"/>
    <mergeCell ref="B11:D11"/>
    <mergeCell ref="B12:D12"/>
    <mergeCell ref="A1:E1"/>
    <mergeCell ref="A2:E2"/>
    <mergeCell ref="B3:D3"/>
    <mergeCell ref="B4:D4"/>
    <mergeCell ref="B5:D5"/>
  </mergeCells>
  <phoneticPr fontId="7" type="noConversion"/>
  <hyperlinks>
    <hyperlink ref="A2:T2" location="研发支出表!A1" display="研发费用加计扣除优惠明细表"/>
  </hyperlinks>
  <printOptions horizontalCentered="1"/>
  <pageMargins left="0.7" right="0.25" top="0.84" bottom="0.19685039370078741" header="0.43307086614173229" footer="0.23622047244094491"/>
  <pageSetup paperSize="9" scale="86" orientation="portrait" r:id="rId1"/>
  <headerFooter scaleWithDoc="0" alignWithMargins="0"/>
  <drawing r:id="rId2"/>
</worksheet>
</file>

<file path=xl/worksheets/sheet28.xml><?xml version="1.0" encoding="utf-8"?>
<worksheet xmlns="http://schemas.openxmlformats.org/spreadsheetml/2006/main" xmlns:r="http://schemas.openxmlformats.org/officeDocument/2006/relationships">
  <sheetPr codeName="Sheet71" enableFormatConditionsCalculation="0">
    <tabColor rgb="FF00B050"/>
    <pageSetUpPr fitToPage="1"/>
  </sheetPr>
  <dimension ref="A1:Q38"/>
  <sheetViews>
    <sheetView workbookViewId="0">
      <selection activeCell="E9" sqref="E9"/>
    </sheetView>
  </sheetViews>
  <sheetFormatPr defaultColWidth="9.375" defaultRowHeight="24" customHeight="1"/>
  <cols>
    <col min="1" max="1" width="4.75" style="54" customWidth="1"/>
    <col min="2" max="2" width="7.625" style="54" customWidth="1"/>
    <col min="3" max="3" width="26" style="55" customWidth="1"/>
    <col min="4" max="4" width="10.75" style="56" customWidth="1"/>
    <col min="5" max="9" width="10.625" style="56" customWidth="1"/>
    <col min="10" max="13" width="10.625" style="54" customWidth="1"/>
    <col min="14" max="14" width="14.625" style="54" customWidth="1"/>
    <col min="15" max="15" width="9.375" style="54"/>
    <col min="16" max="16" width="9.125" style="54" bestFit="1" customWidth="1"/>
    <col min="17" max="17" width="9.625" style="54" bestFit="1" customWidth="1"/>
    <col min="18" max="16384" width="9.375" style="54"/>
  </cols>
  <sheetData>
    <row r="1" spans="1:17" s="53" customFormat="1" ht="20.100000000000001" customHeight="1">
      <c r="A1" s="682" t="s">
        <v>233</v>
      </c>
      <c r="B1" s="682"/>
      <c r="C1" s="682"/>
      <c r="D1" s="682"/>
      <c r="E1" s="682"/>
      <c r="F1" s="682"/>
      <c r="G1" s="682"/>
      <c r="H1" s="682"/>
      <c r="I1" s="682"/>
      <c r="J1" s="682"/>
      <c r="K1" s="682"/>
      <c r="L1" s="682"/>
      <c r="M1" s="682"/>
      <c r="N1" s="682"/>
      <c r="P1" s="344"/>
      <c r="Q1" s="346"/>
    </row>
    <row r="2" spans="1:17" s="314" customFormat="1" ht="42.75" customHeight="1">
      <c r="A2" s="862" t="s">
        <v>1424</v>
      </c>
      <c r="B2" s="862"/>
      <c r="C2" s="862"/>
      <c r="D2" s="862"/>
      <c r="E2" s="862"/>
      <c r="F2" s="862"/>
      <c r="G2" s="862"/>
      <c r="H2" s="862"/>
      <c r="I2" s="862"/>
      <c r="J2" s="862"/>
      <c r="K2" s="862"/>
      <c r="L2" s="862"/>
      <c r="M2" s="862"/>
      <c r="N2" s="862"/>
      <c r="P2" s="345"/>
      <c r="Q2" s="346"/>
    </row>
    <row r="3" spans="1:17" customFormat="1" ht="14.25">
      <c r="A3" s="770" t="s">
        <v>0</v>
      </c>
      <c r="B3" s="810" t="s">
        <v>727</v>
      </c>
      <c r="C3" s="811"/>
      <c r="D3" s="817" t="s">
        <v>137</v>
      </c>
      <c r="E3" s="817" t="s">
        <v>728</v>
      </c>
      <c r="F3" s="817" t="s">
        <v>729</v>
      </c>
      <c r="G3" s="817" t="s">
        <v>478</v>
      </c>
      <c r="H3" s="817" t="s">
        <v>479</v>
      </c>
      <c r="I3" s="817" t="s">
        <v>480</v>
      </c>
      <c r="J3" s="817" t="s">
        <v>481</v>
      </c>
      <c r="K3" s="817" t="s">
        <v>482</v>
      </c>
      <c r="L3" s="817" t="s">
        <v>483</v>
      </c>
      <c r="M3" s="817"/>
      <c r="N3" s="770" t="s">
        <v>484</v>
      </c>
      <c r="P3" s="345"/>
      <c r="Q3" s="346"/>
    </row>
    <row r="4" spans="1:17" customFormat="1" ht="14.25">
      <c r="A4" s="770"/>
      <c r="B4" s="812"/>
      <c r="C4" s="813"/>
      <c r="D4" s="817"/>
      <c r="E4" s="817"/>
      <c r="F4" s="817"/>
      <c r="G4" s="817"/>
      <c r="H4" s="817"/>
      <c r="I4" s="817"/>
      <c r="J4" s="817"/>
      <c r="K4" s="817"/>
      <c r="L4" s="224" t="s">
        <v>730</v>
      </c>
      <c r="M4" s="224" t="s">
        <v>731</v>
      </c>
      <c r="N4" s="770"/>
    </row>
    <row r="5" spans="1:17" customFormat="1" ht="14.25">
      <c r="A5" s="770"/>
      <c r="B5" s="814"/>
      <c r="C5" s="815"/>
      <c r="D5" s="369">
        <v>1</v>
      </c>
      <c r="E5" s="369">
        <v>2</v>
      </c>
      <c r="F5" s="369">
        <v>3</v>
      </c>
      <c r="G5" s="222">
        <v>4</v>
      </c>
      <c r="H5" s="222">
        <v>5</v>
      </c>
      <c r="I5" s="222">
        <v>6</v>
      </c>
      <c r="J5" s="222">
        <v>7</v>
      </c>
      <c r="K5" s="224">
        <v>8</v>
      </c>
      <c r="L5" s="224">
        <v>9</v>
      </c>
      <c r="M5" s="224">
        <v>10</v>
      </c>
      <c r="N5" s="222" t="s">
        <v>732</v>
      </c>
    </row>
    <row r="6" spans="1:17" customFormat="1" ht="14.25">
      <c r="A6" s="222">
        <v>1</v>
      </c>
      <c r="B6" s="887" t="s">
        <v>733</v>
      </c>
      <c r="C6" s="888"/>
      <c r="D6" s="348"/>
      <c r="E6" s="348"/>
      <c r="F6" s="348"/>
      <c r="G6" s="366"/>
      <c r="H6" s="225"/>
      <c r="I6" s="227"/>
      <c r="J6" s="227"/>
      <c r="K6" s="225"/>
      <c r="L6" s="225"/>
      <c r="M6" s="225"/>
      <c r="N6" s="268">
        <f>(L6+M6)*50%</f>
        <v>0</v>
      </c>
    </row>
    <row r="7" spans="1:17" customFormat="1" ht="14.25">
      <c r="A7" s="222">
        <v>2</v>
      </c>
      <c r="B7" s="889"/>
      <c r="C7" s="890"/>
      <c r="D7" s="348"/>
      <c r="E7" s="348"/>
      <c r="F7" s="348"/>
      <c r="G7" s="366"/>
      <c r="H7" s="226"/>
      <c r="I7" s="227"/>
      <c r="J7" s="227"/>
      <c r="K7" s="226"/>
      <c r="L7" s="226"/>
      <c r="M7" s="226"/>
      <c r="N7" s="268">
        <f t="shared" ref="N7:N33" si="0">(L7+M7)*50%</f>
        <v>0</v>
      </c>
    </row>
    <row r="8" spans="1:17" customFormat="1" ht="14.25">
      <c r="A8" s="222">
        <v>3</v>
      </c>
      <c r="B8" s="891"/>
      <c r="C8" s="892"/>
      <c r="D8" s="348" t="s">
        <v>504</v>
      </c>
      <c r="E8" s="348" t="s">
        <v>113</v>
      </c>
      <c r="F8" s="348" t="s">
        <v>113</v>
      </c>
      <c r="G8" s="367"/>
      <c r="H8" s="234"/>
      <c r="I8" s="234"/>
      <c r="J8" s="234"/>
      <c r="K8" s="234"/>
      <c r="L8" s="226"/>
      <c r="M8" s="222"/>
      <c r="N8" s="268">
        <f t="shared" si="0"/>
        <v>0</v>
      </c>
    </row>
    <row r="9" spans="1:17" customFormat="1" ht="14.25">
      <c r="A9" s="222">
        <v>4</v>
      </c>
      <c r="B9" s="887" t="s">
        <v>734</v>
      </c>
      <c r="C9" s="888"/>
      <c r="D9" s="348"/>
      <c r="E9" s="348"/>
      <c r="F9" s="348"/>
      <c r="G9" s="359"/>
      <c r="H9" s="222"/>
      <c r="I9" s="234"/>
      <c r="J9" s="234"/>
      <c r="K9" s="234"/>
      <c r="L9" s="226"/>
      <c r="M9" s="222"/>
      <c r="N9" s="268">
        <f t="shared" si="0"/>
        <v>0</v>
      </c>
    </row>
    <row r="10" spans="1:17" customFormat="1" ht="14.25">
      <c r="A10" s="222">
        <v>5</v>
      </c>
      <c r="B10" s="889"/>
      <c r="C10" s="890"/>
      <c r="D10" s="348"/>
      <c r="E10" s="348"/>
      <c r="F10" s="348"/>
      <c r="G10" s="359"/>
      <c r="H10" s="222"/>
      <c r="I10" s="234"/>
      <c r="J10" s="234"/>
      <c r="K10" s="222"/>
      <c r="L10" s="226"/>
      <c r="M10" s="222"/>
      <c r="N10" s="268">
        <f t="shared" si="0"/>
        <v>0</v>
      </c>
    </row>
    <row r="11" spans="1:17" customFormat="1" ht="14.25">
      <c r="A11" s="222">
        <v>6</v>
      </c>
      <c r="B11" s="891"/>
      <c r="C11" s="892"/>
      <c r="D11" s="348" t="s">
        <v>504</v>
      </c>
      <c r="E11" s="348" t="s">
        <v>113</v>
      </c>
      <c r="F11" s="348" t="s">
        <v>113</v>
      </c>
      <c r="G11" s="367"/>
      <c r="H11" s="234"/>
      <c r="I11" s="234"/>
      <c r="J11" s="234"/>
      <c r="K11" s="234"/>
      <c r="L11" s="222"/>
      <c r="M11" s="222"/>
      <c r="N11" s="268">
        <f t="shared" si="0"/>
        <v>0</v>
      </c>
    </row>
    <row r="12" spans="1:17" customFormat="1" ht="14.25">
      <c r="A12" s="222">
        <v>7</v>
      </c>
      <c r="B12" s="887" t="s">
        <v>735</v>
      </c>
      <c r="C12" s="888"/>
      <c r="D12" s="348"/>
      <c r="E12" s="348"/>
      <c r="F12" s="348"/>
      <c r="G12" s="359"/>
      <c r="H12" s="234"/>
      <c r="I12" s="234"/>
      <c r="J12" s="234"/>
      <c r="K12" s="234"/>
      <c r="L12" s="234"/>
      <c r="M12" s="234"/>
      <c r="N12" s="268">
        <f t="shared" si="0"/>
        <v>0</v>
      </c>
    </row>
    <row r="13" spans="1:17" customFormat="1" ht="14.25">
      <c r="A13" s="222">
        <v>8</v>
      </c>
      <c r="B13" s="889"/>
      <c r="C13" s="890"/>
      <c r="D13" s="348"/>
      <c r="E13" s="348"/>
      <c r="F13" s="348"/>
      <c r="G13" s="359"/>
      <c r="H13" s="222"/>
      <c r="I13" s="234"/>
      <c r="J13" s="234"/>
      <c r="K13" s="222"/>
      <c r="L13" s="222"/>
      <c r="M13" s="222"/>
      <c r="N13" s="268">
        <f t="shared" si="0"/>
        <v>0</v>
      </c>
    </row>
    <row r="14" spans="1:17" customFormat="1" ht="14.25">
      <c r="A14" s="222">
        <v>9</v>
      </c>
      <c r="B14" s="891"/>
      <c r="C14" s="892"/>
      <c r="D14" s="348" t="s">
        <v>504</v>
      </c>
      <c r="E14" s="348" t="s">
        <v>113</v>
      </c>
      <c r="F14" s="348" t="s">
        <v>113</v>
      </c>
      <c r="G14" s="367"/>
      <c r="H14" s="234"/>
      <c r="I14" s="234"/>
      <c r="J14" s="234"/>
      <c r="K14" s="234"/>
      <c r="L14" s="222"/>
      <c r="M14" s="222"/>
      <c r="N14" s="268">
        <f t="shared" si="0"/>
        <v>0</v>
      </c>
    </row>
    <row r="15" spans="1:17" customFormat="1" ht="14.25">
      <c r="A15" s="222">
        <v>10</v>
      </c>
      <c r="B15" s="887" t="s">
        <v>736</v>
      </c>
      <c r="C15" s="888"/>
      <c r="D15" s="348"/>
      <c r="E15" s="348" t="s">
        <v>113</v>
      </c>
      <c r="F15" s="348" t="s">
        <v>113</v>
      </c>
      <c r="G15" s="359"/>
      <c r="H15" s="222"/>
      <c r="I15" s="234"/>
      <c r="J15" s="234"/>
      <c r="K15" s="234"/>
      <c r="L15" s="234" t="s">
        <v>113</v>
      </c>
      <c r="M15" s="234" t="s">
        <v>113</v>
      </c>
      <c r="N15" s="253" t="s">
        <v>868</v>
      </c>
    </row>
    <row r="16" spans="1:17" customFormat="1" ht="14.25">
      <c r="A16" s="222">
        <v>11</v>
      </c>
      <c r="B16" s="889"/>
      <c r="C16" s="890"/>
      <c r="D16" s="348"/>
      <c r="E16" s="348" t="s">
        <v>113</v>
      </c>
      <c r="F16" s="348" t="s">
        <v>113</v>
      </c>
      <c r="G16" s="367"/>
      <c r="H16" s="222"/>
      <c r="I16" s="234"/>
      <c r="J16" s="234"/>
      <c r="K16" s="234"/>
      <c r="L16" s="234" t="s">
        <v>113</v>
      </c>
      <c r="M16" s="234" t="s">
        <v>113</v>
      </c>
      <c r="N16" s="253" t="s">
        <v>868</v>
      </c>
    </row>
    <row r="17" spans="1:14" customFormat="1" ht="14.25">
      <c r="A17" s="222">
        <v>12</v>
      </c>
      <c r="B17" s="891"/>
      <c r="C17" s="892"/>
      <c r="D17" s="348" t="s">
        <v>504</v>
      </c>
      <c r="E17" s="348" t="s">
        <v>113</v>
      </c>
      <c r="F17" s="348" t="s">
        <v>113</v>
      </c>
      <c r="G17" s="367"/>
      <c r="H17" s="234"/>
      <c r="I17" s="234"/>
      <c r="J17" s="234"/>
      <c r="K17" s="234"/>
      <c r="L17" s="234"/>
      <c r="M17" s="234"/>
      <c r="N17" s="268">
        <f t="shared" si="0"/>
        <v>0</v>
      </c>
    </row>
    <row r="18" spans="1:14" customFormat="1" ht="14.25">
      <c r="A18" s="222">
        <v>13</v>
      </c>
      <c r="B18" s="887" t="s">
        <v>1020</v>
      </c>
      <c r="C18" s="888"/>
      <c r="D18" s="348"/>
      <c r="E18" s="348" t="s">
        <v>113</v>
      </c>
      <c r="F18" s="348"/>
      <c r="G18" s="367"/>
      <c r="H18" s="222"/>
      <c r="I18" s="234"/>
      <c r="J18" s="234"/>
      <c r="K18" s="234"/>
      <c r="L18" s="234"/>
      <c r="M18" s="234"/>
      <c r="N18" s="268">
        <f t="shared" si="0"/>
        <v>0</v>
      </c>
    </row>
    <row r="19" spans="1:14" customFormat="1" ht="14.25">
      <c r="A19" s="222">
        <v>14</v>
      </c>
      <c r="B19" s="889"/>
      <c r="C19" s="890"/>
      <c r="D19" s="348"/>
      <c r="E19" s="348" t="s">
        <v>113</v>
      </c>
      <c r="F19" s="348"/>
      <c r="G19" s="359"/>
      <c r="H19" s="222"/>
      <c r="I19" s="234"/>
      <c r="J19" s="234"/>
      <c r="K19" s="222"/>
      <c r="L19" s="222"/>
      <c r="M19" s="222"/>
      <c r="N19" s="268">
        <f t="shared" si="0"/>
        <v>0</v>
      </c>
    </row>
    <row r="20" spans="1:14" customFormat="1" ht="14.25">
      <c r="A20" s="222">
        <v>15</v>
      </c>
      <c r="B20" s="891"/>
      <c r="C20" s="892"/>
      <c r="D20" s="348" t="s">
        <v>504</v>
      </c>
      <c r="E20" s="348" t="s">
        <v>113</v>
      </c>
      <c r="F20" s="348" t="s">
        <v>113</v>
      </c>
      <c r="G20" s="367"/>
      <c r="H20" s="234"/>
      <c r="I20" s="234"/>
      <c r="J20" s="234"/>
      <c r="K20" s="234"/>
      <c r="L20" s="222"/>
      <c r="M20" s="222"/>
      <c r="N20" s="268">
        <f t="shared" si="0"/>
        <v>0</v>
      </c>
    </row>
    <row r="21" spans="1:14" customFormat="1" ht="14.25">
      <c r="A21" s="222">
        <v>16</v>
      </c>
      <c r="B21" s="887" t="s">
        <v>737</v>
      </c>
      <c r="C21" s="888"/>
      <c r="D21" s="348"/>
      <c r="E21" s="348" t="s">
        <v>113</v>
      </c>
      <c r="F21" s="348"/>
      <c r="G21" s="359"/>
      <c r="H21" s="222"/>
      <c r="I21" s="234"/>
      <c r="J21" s="234"/>
      <c r="K21" s="234"/>
      <c r="L21" s="222"/>
      <c r="M21" s="222"/>
      <c r="N21" s="268">
        <f t="shared" si="0"/>
        <v>0</v>
      </c>
    </row>
    <row r="22" spans="1:14" customFormat="1" ht="14.25">
      <c r="A22" s="222">
        <v>17</v>
      </c>
      <c r="B22" s="889"/>
      <c r="C22" s="890"/>
      <c r="D22" s="348"/>
      <c r="E22" s="348" t="s">
        <v>113</v>
      </c>
      <c r="F22" s="348"/>
      <c r="G22" s="359"/>
      <c r="H22" s="222"/>
      <c r="I22" s="234"/>
      <c r="J22" s="234"/>
      <c r="K22" s="222"/>
      <c r="L22" s="222"/>
      <c r="M22" s="222"/>
      <c r="N22" s="268">
        <f t="shared" si="0"/>
        <v>0</v>
      </c>
    </row>
    <row r="23" spans="1:14" customFormat="1" ht="14.25">
      <c r="A23" s="222">
        <v>18</v>
      </c>
      <c r="B23" s="891"/>
      <c r="C23" s="892"/>
      <c r="D23" s="348" t="s">
        <v>504</v>
      </c>
      <c r="E23" s="348" t="s">
        <v>113</v>
      </c>
      <c r="F23" s="348" t="s">
        <v>113</v>
      </c>
      <c r="G23" s="367"/>
      <c r="H23" s="234"/>
      <c r="I23" s="234"/>
      <c r="J23" s="234"/>
      <c r="K23" s="234"/>
      <c r="L23" s="222"/>
      <c r="M23" s="222"/>
      <c r="N23" s="268">
        <f t="shared" si="0"/>
        <v>0</v>
      </c>
    </row>
    <row r="24" spans="1:14" customFormat="1" ht="14.25">
      <c r="A24" s="354"/>
      <c r="B24" s="887" t="s">
        <v>1021</v>
      </c>
      <c r="C24" s="888"/>
      <c r="D24" s="348"/>
      <c r="E24" s="348" t="s">
        <v>113</v>
      </c>
      <c r="F24" s="348"/>
      <c r="G24" s="367"/>
      <c r="H24" s="234"/>
      <c r="I24" s="234"/>
      <c r="J24" s="234"/>
      <c r="K24" s="234"/>
      <c r="L24" s="354"/>
      <c r="M24" s="354"/>
      <c r="N24" s="268">
        <f>(L24+M24)*50%</f>
        <v>0</v>
      </c>
    </row>
    <row r="25" spans="1:14" customFormat="1" ht="14.25">
      <c r="A25" s="354"/>
      <c r="B25" s="889"/>
      <c r="C25" s="890"/>
      <c r="D25" s="348"/>
      <c r="E25" s="348" t="s">
        <v>113</v>
      </c>
      <c r="F25" s="348"/>
      <c r="G25" s="367"/>
      <c r="H25" s="234"/>
      <c r="I25" s="234"/>
      <c r="J25" s="234"/>
      <c r="K25" s="234"/>
      <c r="L25" s="354"/>
      <c r="M25" s="354"/>
      <c r="N25" s="268">
        <f t="shared" si="0"/>
        <v>0</v>
      </c>
    </row>
    <row r="26" spans="1:14" customFormat="1" ht="14.25">
      <c r="A26" s="354"/>
      <c r="B26" s="891"/>
      <c r="C26" s="892"/>
      <c r="D26" s="348" t="s">
        <v>504</v>
      </c>
      <c r="E26" s="348" t="s">
        <v>113</v>
      </c>
      <c r="F26" s="348" t="s">
        <v>113</v>
      </c>
      <c r="G26" s="367"/>
      <c r="H26" s="234"/>
      <c r="I26" s="234"/>
      <c r="J26" s="234"/>
      <c r="K26" s="234"/>
      <c r="L26" s="354"/>
      <c r="M26" s="354"/>
      <c r="N26" s="268">
        <f t="shared" si="0"/>
        <v>0</v>
      </c>
    </row>
    <row r="27" spans="1:14" customFormat="1" ht="14.25">
      <c r="A27" s="354"/>
      <c r="B27" s="887" t="s">
        <v>1022</v>
      </c>
      <c r="C27" s="888"/>
      <c r="D27" s="348"/>
      <c r="E27" s="348" t="s">
        <v>113</v>
      </c>
      <c r="F27" s="348"/>
      <c r="G27" s="367"/>
      <c r="H27" s="234"/>
      <c r="I27" s="234"/>
      <c r="J27" s="234"/>
      <c r="K27" s="234"/>
      <c r="L27" s="354"/>
      <c r="M27" s="354"/>
      <c r="N27" s="268">
        <f t="shared" si="0"/>
        <v>0</v>
      </c>
    </row>
    <row r="28" spans="1:14" customFormat="1" ht="14.25">
      <c r="A28" s="354"/>
      <c r="B28" s="889"/>
      <c r="C28" s="890"/>
      <c r="D28" s="348"/>
      <c r="E28" s="348" t="s">
        <v>113</v>
      </c>
      <c r="F28" s="348"/>
      <c r="G28" s="367"/>
      <c r="H28" s="234"/>
      <c r="I28" s="234"/>
      <c r="J28" s="234"/>
      <c r="K28" s="234"/>
      <c r="L28" s="354"/>
      <c r="M28" s="354"/>
      <c r="N28" s="268">
        <f t="shared" si="0"/>
        <v>0</v>
      </c>
    </row>
    <row r="29" spans="1:14" customFormat="1" ht="14.25">
      <c r="A29" s="354"/>
      <c r="B29" s="891"/>
      <c r="C29" s="892"/>
      <c r="D29" s="348" t="s">
        <v>504</v>
      </c>
      <c r="E29" s="348" t="s">
        <v>113</v>
      </c>
      <c r="F29" s="348" t="s">
        <v>113</v>
      </c>
      <c r="G29" s="367"/>
      <c r="H29" s="234"/>
      <c r="I29" s="234"/>
      <c r="J29" s="234"/>
      <c r="K29" s="234"/>
      <c r="L29" s="354"/>
      <c r="M29" s="354"/>
      <c r="N29" s="268">
        <f t="shared" si="0"/>
        <v>0</v>
      </c>
    </row>
    <row r="30" spans="1:14" customFormat="1" ht="14.25">
      <c r="A30" s="222">
        <v>19</v>
      </c>
      <c r="B30" s="887" t="s">
        <v>1023</v>
      </c>
      <c r="C30" s="888"/>
      <c r="D30" s="348"/>
      <c r="E30" s="348"/>
      <c r="F30" s="348"/>
      <c r="G30" s="359"/>
      <c r="H30" s="222"/>
      <c r="I30" s="234"/>
      <c r="J30" s="234"/>
      <c r="K30" s="234"/>
      <c r="L30" s="222"/>
      <c r="M30" s="222"/>
      <c r="N30" s="268">
        <f t="shared" si="0"/>
        <v>0</v>
      </c>
    </row>
    <row r="31" spans="1:14" customFormat="1" ht="14.25">
      <c r="A31" s="222">
        <v>20</v>
      </c>
      <c r="B31" s="889"/>
      <c r="C31" s="890"/>
      <c r="D31" s="348"/>
      <c r="E31" s="348"/>
      <c r="F31" s="348"/>
      <c r="G31" s="359"/>
      <c r="H31" s="222"/>
      <c r="I31" s="234"/>
      <c r="J31" s="234"/>
      <c r="K31" s="222"/>
      <c r="L31" s="222"/>
      <c r="M31" s="222"/>
      <c r="N31" s="268">
        <f t="shared" si="0"/>
        <v>0</v>
      </c>
    </row>
    <row r="32" spans="1:14" customFormat="1" ht="14.25">
      <c r="A32" s="222">
        <v>21</v>
      </c>
      <c r="B32" s="891"/>
      <c r="C32" s="892"/>
      <c r="D32" s="348" t="s">
        <v>504</v>
      </c>
      <c r="E32" s="348" t="s">
        <v>113</v>
      </c>
      <c r="F32" s="348" t="s">
        <v>113</v>
      </c>
      <c r="G32" s="367"/>
      <c r="H32" s="234"/>
      <c r="I32" s="234"/>
      <c r="J32" s="234"/>
      <c r="K32" s="234"/>
      <c r="L32" s="222"/>
      <c r="M32" s="222"/>
      <c r="N32" s="268">
        <f t="shared" si="0"/>
        <v>0</v>
      </c>
    </row>
    <row r="33" spans="1:14" customFormat="1" ht="14.25">
      <c r="A33" s="222">
        <v>22</v>
      </c>
      <c r="B33" s="803" t="s">
        <v>118</v>
      </c>
      <c r="C33" s="886"/>
      <c r="D33" s="348" t="s">
        <v>113</v>
      </c>
      <c r="E33" s="348" t="s">
        <v>113</v>
      </c>
      <c r="F33" s="348" t="s">
        <v>113</v>
      </c>
      <c r="G33" s="368">
        <f>SUM(G6:G32)</f>
        <v>0</v>
      </c>
      <c r="H33" s="270">
        <f t="shared" ref="H33:M33" si="1">SUM(H6:H32)</f>
        <v>0</v>
      </c>
      <c r="I33" s="270">
        <f t="shared" si="1"/>
        <v>0</v>
      </c>
      <c r="J33" s="270">
        <f t="shared" si="1"/>
        <v>0</v>
      </c>
      <c r="K33" s="270">
        <f t="shared" si="1"/>
        <v>0</v>
      </c>
      <c r="L33" s="270">
        <f t="shared" si="1"/>
        <v>0</v>
      </c>
      <c r="M33" s="270">
        <f t="shared" si="1"/>
        <v>0</v>
      </c>
      <c r="N33" s="268">
        <f t="shared" si="0"/>
        <v>0</v>
      </c>
    </row>
    <row r="38" spans="1:14" ht="14.25"/>
  </sheetData>
  <mergeCells count="24">
    <mergeCell ref="A2:N2"/>
    <mergeCell ref="K3:K4"/>
    <mergeCell ref="L3:M3"/>
    <mergeCell ref="N3:N4"/>
    <mergeCell ref="A1:N1"/>
    <mergeCell ref="J3:J4"/>
    <mergeCell ref="A3:A5"/>
    <mergeCell ref="D3:D4"/>
    <mergeCell ref="E3:E4"/>
    <mergeCell ref="F3:F4"/>
    <mergeCell ref="G3:G4"/>
    <mergeCell ref="H3:H4"/>
    <mergeCell ref="I3:I4"/>
    <mergeCell ref="B33:C33"/>
    <mergeCell ref="B3:C5"/>
    <mergeCell ref="B6:C8"/>
    <mergeCell ref="B9:C11"/>
    <mergeCell ref="B12:C14"/>
    <mergeCell ref="B15:C17"/>
    <mergeCell ref="B18:C20"/>
    <mergeCell ref="B21:C23"/>
    <mergeCell ref="B30:C32"/>
    <mergeCell ref="B24:C26"/>
    <mergeCell ref="B27:C29"/>
  </mergeCells>
  <phoneticPr fontId="7" type="noConversion"/>
  <hyperlinks>
    <hyperlink ref="A1:J1" location="数据库!A1" display="A107020"/>
  </hyperlinks>
  <pageMargins left="0.5" right="0.36" top="0.74" bottom="0.19685039370078741" header="0.27559055118110237" footer="0.41"/>
  <pageSetup paperSize="9" scale="81" orientation="landscape" r:id="rId1"/>
  <headerFooter scaleWithDoc="0" alignWithMargins="0"/>
  <drawing r:id="rId2"/>
</worksheet>
</file>

<file path=xl/worksheets/sheet29.xml><?xml version="1.0" encoding="utf-8"?>
<worksheet xmlns="http://schemas.openxmlformats.org/spreadsheetml/2006/main" xmlns:r="http://schemas.openxmlformats.org/officeDocument/2006/relationships">
  <sheetPr codeName="Sheet72" enableFormatConditionsCalculation="0">
    <tabColor rgb="FF00B050"/>
  </sheetPr>
  <dimension ref="A1:M25"/>
  <sheetViews>
    <sheetView zoomScaleSheetLayoutView="115" workbookViewId="0">
      <selection sqref="A1:F23"/>
    </sheetView>
  </sheetViews>
  <sheetFormatPr defaultRowHeight="20.100000000000001" customHeight="1"/>
  <cols>
    <col min="1" max="1" width="4.75" style="50" customWidth="1"/>
    <col min="2" max="2" width="7.625" style="50" customWidth="1"/>
    <col min="3" max="3" width="27.75" style="50" customWidth="1"/>
    <col min="4" max="6" width="15.625" style="50" customWidth="1"/>
    <col min="7" max="7" width="9" style="50"/>
    <col min="8" max="8" width="8" style="50" bestFit="1" customWidth="1"/>
    <col min="9" max="9" width="9.625" style="50" bestFit="1" customWidth="1"/>
    <col min="10" max="13" width="8" style="50" bestFit="1" customWidth="1"/>
    <col min="14" max="16384" width="9" style="50"/>
  </cols>
  <sheetData>
    <row r="1" spans="1:13" s="292" customFormat="1" ht="20.100000000000001" customHeight="1">
      <c r="A1" s="588" t="s">
        <v>485</v>
      </c>
      <c r="B1" s="588"/>
      <c r="C1" s="588"/>
      <c r="D1" s="588"/>
      <c r="E1" s="588"/>
      <c r="F1" s="588"/>
      <c r="H1" s="344"/>
      <c r="I1" s="345"/>
      <c r="J1" s="345"/>
      <c r="K1" s="344"/>
      <c r="L1" s="345"/>
      <c r="M1" s="345"/>
    </row>
    <row r="2" spans="1:13" s="292" customFormat="1" ht="35.25" customHeight="1">
      <c r="A2" s="858" t="s">
        <v>936</v>
      </c>
      <c r="B2" s="858"/>
      <c r="C2" s="858"/>
      <c r="D2" s="858"/>
      <c r="E2" s="858"/>
      <c r="F2" s="858"/>
      <c r="H2" s="346"/>
      <c r="I2" s="346"/>
      <c r="J2" s="346"/>
      <c r="K2" s="346"/>
      <c r="L2" s="346"/>
      <c r="M2" s="346"/>
    </row>
    <row r="3" spans="1:13" ht="20.100000000000001" customHeight="1">
      <c r="A3" s="51"/>
      <c r="B3" s="51"/>
      <c r="C3" s="51"/>
      <c r="D3" s="52"/>
    </row>
    <row r="4" spans="1:13" ht="30" customHeight="1">
      <c r="A4" s="817" t="s">
        <v>0</v>
      </c>
      <c r="B4" s="820" t="s">
        <v>108</v>
      </c>
      <c r="C4" s="821"/>
      <c r="D4" s="224" t="s">
        <v>120</v>
      </c>
      <c r="E4" s="224" t="s">
        <v>738</v>
      </c>
      <c r="F4" s="224" t="s">
        <v>739</v>
      </c>
    </row>
    <row r="5" spans="1:13" ht="20.100000000000001" customHeight="1">
      <c r="A5" s="817"/>
      <c r="B5" s="824"/>
      <c r="C5" s="825"/>
      <c r="D5" s="224" t="s">
        <v>740</v>
      </c>
      <c r="E5" s="224">
        <v>2</v>
      </c>
      <c r="F5" s="224">
        <v>3</v>
      </c>
    </row>
    <row r="6" spans="1:13" ht="20.100000000000001" customHeight="1">
      <c r="A6" s="893" t="s">
        <v>741</v>
      </c>
      <c r="B6" s="893"/>
      <c r="C6" s="893"/>
      <c r="D6" s="893"/>
      <c r="E6" s="893"/>
      <c r="F6" s="893"/>
    </row>
    <row r="7" spans="1:13" ht="20.100000000000001" customHeight="1">
      <c r="A7" s="224">
        <v>1</v>
      </c>
      <c r="B7" s="843" t="s">
        <v>486</v>
      </c>
      <c r="C7" s="844"/>
      <c r="D7" s="270">
        <f>E7+F7</f>
        <v>0</v>
      </c>
      <c r="E7" s="235"/>
      <c r="F7" s="235"/>
    </row>
    <row r="8" spans="1:13" ht="20.100000000000001" customHeight="1">
      <c r="A8" s="224">
        <v>2</v>
      </c>
      <c r="B8" s="843" t="s">
        <v>487</v>
      </c>
      <c r="C8" s="844"/>
      <c r="D8" s="236">
        <v>0.7</v>
      </c>
      <c r="E8" s="236">
        <v>0.7</v>
      </c>
      <c r="F8" s="236">
        <v>0.7</v>
      </c>
    </row>
    <row r="9" spans="1:13" ht="20.100000000000001" customHeight="1">
      <c r="A9" s="224">
        <v>3</v>
      </c>
      <c r="B9" s="843" t="s">
        <v>488</v>
      </c>
      <c r="C9" s="844"/>
      <c r="D9" s="270">
        <f>E9+F9</f>
        <v>0</v>
      </c>
      <c r="E9" s="318">
        <f>E7*E8</f>
        <v>0</v>
      </c>
      <c r="F9" s="318">
        <f>F7*F8</f>
        <v>0</v>
      </c>
    </row>
    <row r="10" spans="1:13" ht="20.100000000000001" customHeight="1">
      <c r="A10" s="224">
        <v>4</v>
      </c>
      <c r="B10" s="843" t="s">
        <v>489</v>
      </c>
      <c r="C10" s="844"/>
      <c r="D10" s="224"/>
      <c r="E10" s="234" t="s">
        <v>113</v>
      </c>
      <c r="F10" s="234" t="s">
        <v>113</v>
      </c>
    </row>
    <row r="11" spans="1:13" ht="20.100000000000001" customHeight="1">
      <c r="A11" s="224">
        <v>5</v>
      </c>
      <c r="B11" s="843" t="s">
        <v>490</v>
      </c>
      <c r="C11" s="844"/>
      <c r="D11" s="270">
        <f>D9+D10</f>
        <v>0</v>
      </c>
      <c r="E11" s="234" t="s">
        <v>113</v>
      </c>
      <c r="F11" s="234" t="s">
        <v>113</v>
      </c>
    </row>
    <row r="12" spans="1:13" ht="20.100000000000001" customHeight="1">
      <c r="A12" s="224">
        <v>6</v>
      </c>
      <c r="B12" s="843" t="s">
        <v>491</v>
      </c>
      <c r="C12" s="844"/>
      <c r="D12" s="224"/>
      <c r="E12" s="237" t="s">
        <v>113</v>
      </c>
      <c r="F12" s="237" t="s">
        <v>113</v>
      </c>
    </row>
    <row r="13" spans="1:13" ht="20.100000000000001" customHeight="1">
      <c r="A13" s="224">
        <v>7</v>
      </c>
      <c r="B13" s="843" t="s">
        <v>742</v>
      </c>
      <c r="C13" s="844"/>
      <c r="D13" s="270">
        <f>E13+F13</f>
        <v>0</v>
      </c>
      <c r="E13" s="235"/>
      <c r="F13" s="235"/>
    </row>
    <row r="14" spans="1:13" ht="20.100000000000001" customHeight="1">
      <c r="A14" s="224">
        <v>8</v>
      </c>
      <c r="B14" s="843" t="s">
        <v>743</v>
      </c>
      <c r="C14" s="844"/>
      <c r="D14" s="224"/>
      <c r="E14" s="234" t="s">
        <v>113</v>
      </c>
      <c r="F14" s="234" t="s">
        <v>113</v>
      </c>
    </row>
    <row r="15" spans="1:13" ht="20.100000000000001" customHeight="1">
      <c r="A15" s="893" t="s">
        <v>744</v>
      </c>
      <c r="B15" s="893"/>
      <c r="C15" s="893"/>
      <c r="D15" s="893"/>
      <c r="E15" s="893"/>
      <c r="F15" s="893"/>
    </row>
    <row r="16" spans="1:13" ht="20.100000000000001" customHeight="1">
      <c r="A16" s="224">
        <v>9</v>
      </c>
      <c r="B16" s="843" t="s">
        <v>745</v>
      </c>
      <c r="C16" s="844"/>
      <c r="D16" s="224"/>
      <c r="E16" s="235"/>
      <c r="F16" s="235"/>
    </row>
    <row r="17" spans="1:6" ht="20.100000000000001" customHeight="1">
      <c r="A17" s="224">
        <v>10</v>
      </c>
      <c r="B17" s="843" t="s">
        <v>746</v>
      </c>
      <c r="C17" s="844"/>
      <c r="D17" s="224"/>
      <c r="E17" s="235"/>
      <c r="F17" s="235"/>
    </row>
    <row r="18" spans="1:6" ht="20.100000000000001" customHeight="1">
      <c r="A18" s="224">
        <v>11</v>
      </c>
      <c r="B18" s="843" t="s">
        <v>747</v>
      </c>
      <c r="C18" s="844"/>
      <c r="D18" s="224"/>
      <c r="E18" s="234" t="s">
        <v>113</v>
      </c>
      <c r="F18" s="234" t="s">
        <v>113</v>
      </c>
    </row>
    <row r="19" spans="1:6" ht="20.100000000000001" customHeight="1">
      <c r="A19" s="224">
        <v>12</v>
      </c>
      <c r="B19" s="843" t="s">
        <v>748</v>
      </c>
      <c r="C19" s="844"/>
      <c r="D19" s="270">
        <f>D17+D18</f>
        <v>0</v>
      </c>
      <c r="E19" s="234" t="s">
        <v>113</v>
      </c>
      <c r="F19" s="234" t="s">
        <v>113</v>
      </c>
    </row>
    <row r="20" spans="1:6" ht="20.100000000000001" customHeight="1">
      <c r="A20" s="224">
        <v>13</v>
      </c>
      <c r="B20" s="843" t="s">
        <v>749</v>
      </c>
      <c r="C20" s="844"/>
      <c r="D20" s="224"/>
      <c r="E20" s="235"/>
      <c r="F20" s="235"/>
    </row>
    <row r="21" spans="1:6" ht="20.100000000000001" customHeight="1">
      <c r="A21" s="224">
        <v>14</v>
      </c>
      <c r="B21" s="843" t="s">
        <v>750</v>
      </c>
      <c r="C21" s="844"/>
      <c r="D21" s="224"/>
      <c r="E21" s="234" t="s">
        <v>113</v>
      </c>
      <c r="F21" s="234" t="s">
        <v>113</v>
      </c>
    </row>
    <row r="22" spans="1:6" ht="20.100000000000001" customHeight="1">
      <c r="A22" s="893" t="s">
        <v>751</v>
      </c>
      <c r="B22" s="893"/>
      <c r="C22" s="893"/>
      <c r="D22" s="893"/>
      <c r="E22" s="893"/>
      <c r="F22" s="893"/>
    </row>
    <row r="23" spans="1:6" ht="20.100000000000001" customHeight="1">
      <c r="A23" s="224">
        <v>15</v>
      </c>
      <c r="B23" s="843" t="s">
        <v>752</v>
      </c>
      <c r="C23" s="844"/>
      <c r="D23" s="270">
        <f>D13+D20</f>
        <v>0</v>
      </c>
      <c r="E23" s="318">
        <f>E13</f>
        <v>0</v>
      </c>
      <c r="F23" s="319">
        <f>F13</f>
        <v>0</v>
      </c>
    </row>
    <row r="25" spans="1:6" ht="20.100000000000001" customHeight="1">
      <c r="E25" s="317"/>
    </row>
  </sheetData>
  <mergeCells count="22">
    <mergeCell ref="A4:A5"/>
    <mergeCell ref="A6:F6"/>
    <mergeCell ref="B4:C5"/>
    <mergeCell ref="A2:F2"/>
    <mergeCell ref="A1:F1"/>
    <mergeCell ref="B23:C23"/>
    <mergeCell ref="B12:C12"/>
    <mergeCell ref="B13:C13"/>
    <mergeCell ref="B14:C14"/>
    <mergeCell ref="B16:C16"/>
    <mergeCell ref="B17:C17"/>
    <mergeCell ref="A15:F15"/>
    <mergeCell ref="A22:F22"/>
    <mergeCell ref="B18:C18"/>
    <mergeCell ref="B19:C19"/>
    <mergeCell ref="B20:C20"/>
    <mergeCell ref="B21:C21"/>
    <mergeCell ref="B7:C7"/>
    <mergeCell ref="B8:C8"/>
    <mergeCell ref="B9:C9"/>
    <mergeCell ref="B10:C10"/>
    <mergeCell ref="B11:C11"/>
  </mergeCells>
  <phoneticPr fontId="7" type="noConversion"/>
  <hyperlinks>
    <hyperlink ref="A1:D1" location="数据库!A1" display="A107030 "/>
  </hyperlinks>
  <printOptions horizontalCentered="1"/>
  <pageMargins left="0.63" right="0.19" top="0.79" bottom="0.79" header="0" footer="0"/>
  <pageSetup paperSize="9"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sheetPr codeName="Sheet40" enableFormatConditionsCalculation="0">
    <tabColor rgb="FF00B050"/>
    <pageSetUpPr fitToPage="1"/>
  </sheetPr>
  <dimension ref="A1:U249"/>
  <sheetViews>
    <sheetView workbookViewId="0">
      <selection sqref="A1:I1"/>
    </sheetView>
  </sheetViews>
  <sheetFormatPr defaultColWidth="0" defaultRowHeight="14.25" zeroHeight="1"/>
  <cols>
    <col min="1" max="1" width="9" style="384" customWidth="1"/>
    <col min="2" max="2" width="18.25" style="384" customWidth="1"/>
    <col min="3" max="3" width="15" style="384" customWidth="1"/>
    <col min="4" max="5" width="13.625" style="384" customWidth="1"/>
    <col min="6" max="7" width="13.375" style="384" customWidth="1"/>
    <col min="8" max="8" width="9" style="384" customWidth="1"/>
    <col min="9" max="9" width="17.25" style="384" customWidth="1"/>
    <col min="10" max="10" width="9" style="455" customWidth="1"/>
    <col min="11" max="19" width="9" style="455" hidden="1" customWidth="1"/>
    <col min="20" max="21" width="9" style="455" customWidth="1"/>
    <col min="22" max="16384" width="9" style="384" hidden="1"/>
  </cols>
  <sheetData>
    <row r="1" spans="1:15" ht="24.95" customHeight="1">
      <c r="A1" s="571" t="s">
        <v>1397</v>
      </c>
      <c r="B1" s="571"/>
      <c r="C1" s="571"/>
      <c r="D1" s="571"/>
      <c r="E1" s="571"/>
      <c r="F1" s="571"/>
      <c r="G1" s="571"/>
      <c r="H1" s="571"/>
      <c r="I1" s="571"/>
      <c r="J1" s="454"/>
      <c r="K1" s="454"/>
      <c r="L1" s="454"/>
      <c r="M1" s="454"/>
      <c r="N1" s="454"/>
      <c r="O1" s="454"/>
    </row>
    <row r="2" spans="1:15" ht="60" customHeight="1">
      <c r="A2" s="572" t="s">
        <v>1079</v>
      </c>
      <c r="B2" s="572"/>
      <c r="C2" s="572"/>
      <c r="D2" s="572"/>
      <c r="E2" s="572"/>
      <c r="F2" s="572"/>
      <c r="G2" s="572"/>
      <c r="H2" s="572"/>
      <c r="I2" s="572"/>
      <c r="J2" s="454"/>
      <c r="K2" s="456" t="s">
        <v>1080</v>
      </c>
      <c r="L2" s="454"/>
      <c r="M2" s="454"/>
      <c r="N2" s="454"/>
      <c r="O2" s="454"/>
    </row>
    <row r="3" spans="1:15" ht="24.95" customHeight="1" thickBot="1">
      <c r="A3" s="385"/>
      <c r="B3" s="385"/>
      <c r="C3" s="385"/>
      <c r="D3" s="385"/>
      <c r="E3" s="385"/>
      <c r="F3" s="385"/>
      <c r="G3" s="385"/>
      <c r="H3" s="385"/>
      <c r="I3" s="385"/>
      <c r="J3" s="454"/>
      <c r="K3" s="456" t="s">
        <v>1081</v>
      </c>
      <c r="L3" s="454"/>
      <c r="M3" s="454"/>
      <c r="N3" s="454"/>
      <c r="O3" s="454"/>
    </row>
    <row r="4" spans="1:15" ht="35.1" customHeight="1">
      <c r="A4" s="573" t="s">
        <v>1082</v>
      </c>
      <c r="B4" s="574"/>
      <c r="C4" s="574"/>
      <c r="D4" s="574"/>
      <c r="E4" s="574"/>
      <c r="F4" s="574"/>
      <c r="G4" s="574"/>
      <c r="H4" s="574"/>
      <c r="I4" s="575"/>
      <c r="J4" s="454"/>
      <c r="K4" s="456" t="s">
        <v>1083</v>
      </c>
      <c r="L4" s="454"/>
      <c r="M4" s="454"/>
      <c r="N4" s="454"/>
      <c r="O4" s="454"/>
    </row>
    <row r="5" spans="1:15" ht="35.1" customHeight="1">
      <c r="A5" s="565" t="s">
        <v>1084</v>
      </c>
      <c r="B5" s="566"/>
      <c r="C5" s="551" t="s">
        <v>1080</v>
      </c>
      <c r="D5" s="551"/>
      <c r="E5" s="562" t="s">
        <v>1086</v>
      </c>
      <c r="F5" s="562"/>
      <c r="G5" s="555"/>
      <c r="H5" s="555"/>
      <c r="I5" s="553"/>
      <c r="J5" s="454"/>
      <c r="K5" s="456" t="s">
        <v>1087</v>
      </c>
      <c r="L5" s="454"/>
      <c r="M5" s="454"/>
      <c r="N5" s="454"/>
      <c r="O5" s="454"/>
    </row>
    <row r="6" spans="1:15" ht="35.1" customHeight="1">
      <c r="A6" s="565" t="s">
        <v>1088</v>
      </c>
      <c r="B6" s="566"/>
      <c r="C6" s="567"/>
      <c r="D6" s="567"/>
      <c r="E6" s="568" t="s">
        <v>1089</v>
      </c>
      <c r="F6" s="568"/>
      <c r="G6" s="569">
        <v>2.04</v>
      </c>
      <c r="H6" s="569"/>
      <c r="I6" s="570"/>
      <c r="J6" s="454"/>
      <c r="K6" s="456" t="s">
        <v>1085</v>
      </c>
      <c r="L6" s="454"/>
      <c r="M6" s="454"/>
      <c r="N6" s="454"/>
      <c r="O6" s="454"/>
    </row>
    <row r="7" spans="1:15" ht="35.1" customHeight="1">
      <c r="A7" s="565" t="s">
        <v>1090</v>
      </c>
      <c r="B7" s="566"/>
      <c r="C7" s="586">
        <v>2</v>
      </c>
      <c r="D7" s="587"/>
      <c r="E7" s="568" t="s">
        <v>1395</v>
      </c>
      <c r="F7" s="568"/>
      <c r="G7" s="569" t="s">
        <v>1091</v>
      </c>
      <c r="H7" s="569"/>
      <c r="I7" s="570"/>
      <c r="J7" s="454"/>
      <c r="K7" s="456" t="s">
        <v>1092</v>
      </c>
      <c r="L7" s="454"/>
      <c r="M7" s="454"/>
      <c r="N7" s="454"/>
      <c r="O7" s="454"/>
    </row>
    <row r="8" spans="1:15" ht="35.1" customHeight="1">
      <c r="A8" s="565" t="s">
        <v>1093</v>
      </c>
      <c r="B8" s="566"/>
      <c r="C8" s="551" t="s">
        <v>1393</v>
      </c>
      <c r="D8" s="551"/>
      <c r="E8" s="568" t="s">
        <v>1094</v>
      </c>
      <c r="F8" s="568"/>
      <c r="G8" s="569" t="s">
        <v>1091</v>
      </c>
      <c r="H8" s="569"/>
      <c r="I8" s="570"/>
      <c r="J8" s="454"/>
      <c r="K8" s="454"/>
      <c r="L8" s="454"/>
      <c r="M8" s="454"/>
      <c r="N8" s="454"/>
      <c r="O8" s="454"/>
    </row>
    <row r="9" spans="1:15" ht="35.1" customHeight="1">
      <c r="A9" s="565" t="s">
        <v>1095</v>
      </c>
      <c r="B9" s="566"/>
      <c r="C9" s="567" t="s">
        <v>1392</v>
      </c>
      <c r="D9" s="567"/>
      <c r="E9" s="568" t="s">
        <v>1096</v>
      </c>
      <c r="F9" s="568"/>
      <c r="G9" s="569" t="s">
        <v>1091</v>
      </c>
      <c r="H9" s="569"/>
      <c r="I9" s="570"/>
      <c r="J9" s="454"/>
      <c r="K9" s="456" t="s">
        <v>1097</v>
      </c>
      <c r="L9" s="454"/>
      <c r="M9" s="456" t="s">
        <v>1098</v>
      </c>
      <c r="N9" s="456" t="s">
        <v>1099</v>
      </c>
      <c r="O9" s="456" t="s">
        <v>1099</v>
      </c>
    </row>
    <row r="10" spans="1:15" ht="35.1" customHeight="1">
      <c r="A10" s="550" t="s">
        <v>1100</v>
      </c>
      <c r="B10" s="551"/>
      <c r="C10" s="551" t="s">
        <v>1101</v>
      </c>
      <c r="D10" s="551"/>
      <c r="E10" s="551"/>
      <c r="F10" s="551"/>
      <c r="G10" s="551"/>
      <c r="H10" s="551"/>
      <c r="I10" s="564"/>
      <c r="J10" s="454"/>
      <c r="K10" s="456" t="s">
        <v>1102</v>
      </c>
      <c r="L10" s="454"/>
      <c r="M10" s="454"/>
      <c r="N10" s="456" t="s">
        <v>1103</v>
      </c>
      <c r="O10" s="456" t="s">
        <v>1103</v>
      </c>
    </row>
    <row r="11" spans="1:15" ht="35.1" customHeight="1">
      <c r="A11" s="557" t="s">
        <v>1104</v>
      </c>
      <c r="B11" s="558"/>
      <c r="C11" s="558"/>
      <c r="D11" s="558"/>
      <c r="E11" s="558"/>
      <c r="F11" s="558"/>
      <c r="G11" s="558"/>
      <c r="H11" s="558"/>
      <c r="I11" s="559"/>
      <c r="J11" s="454"/>
      <c r="K11" s="456" t="s">
        <v>1091</v>
      </c>
      <c r="L11" s="454"/>
      <c r="M11" s="454"/>
      <c r="N11" s="456" t="s">
        <v>1105</v>
      </c>
      <c r="O11" s="456" t="s">
        <v>1105</v>
      </c>
    </row>
    <row r="12" spans="1:15" ht="35.1" customHeight="1">
      <c r="A12" s="392" t="s">
        <v>1106</v>
      </c>
      <c r="B12" s="391"/>
      <c r="C12" s="391"/>
      <c r="D12" s="562"/>
      <c r="E12" s="562"/>
      <c r="F12" s="551" t="s">
        <v>1107</v>
      </c>
      <c r="G12" s="551"/>
      <c r="H12" s="551"/>
      <c r="I12" s="564"/>
      <c r="J12" s="454"/>
      <c r="K12" s="454"/>
      <c r="L12" s="454"/>
      <c r="M12" s="454"/>
      <c r="N12" s="456" t="s">
        <v>1108</v>
      </c>
      <c r="O12" s="456" t="s">
        <v>1108</v>
      </c>
    </row>
    <row r="13" spans="1:15" ht="35.1" customHeight="1">
      <c r="A13" s="563" t="s">
        <v>1109</v>
      </c>
      <c r="B13" s="562"/>
      <c r="C13" s="562"/>
      <c r="D13" s="555"/>
      <c r="E13" s="556"/>
      <c r="F13" s="551" t="s">
        <v>1110</v>
      </c>
      <c r="G13" s="551"/>
      <c r="H13" s="551"/>
      <c r="I13" s="564"/>
      <c r="J13" s="454"/>
      <c r="K13" s="454"/>
      <c r="L13" s="454"/>
      <c r="M13" s="454"/>
      <c r="N13" s="456" t="s">
        <v>1111</v>
      </c>
      <c r="O13" s="456" t="s">
        <v>1111</v>
      </c>
    </row>
    <row r="14" spans="1:15" ht="35.1" customHeight="1">
      <c r="A14" s="550" t="s">
        <v>1112</v>
      </c>
      <c r="B14" s="551"/>
      <c r="C14" s="552"/>
      <c r="D14" s="555"/>
      <c r="E14" s="556"/>
      <c r="F14" s="551" t="s">
        <v>1113</v>
      </c>
      <c r="G14" s="551"/>
      <c r="H14" s="560" t="s">
        <v>1114</v>
      </c>
      <c r="I14" s="561"/>
      <c r="J14" s="454"/>
      <c r="K14" s="456" t="s">
        <v>1115</v>
      </c>
      <c r="L14" s="454"/>
      <c r="M14" s="454"/>
      <c r="N14" s="456" t="s">
        <v>1116</v>
      </c>
      <c r="O14" s="456" t="s">
        <v>1116</v>
      </c>
    </row>
    <row r="15" spans="1:15" ht="35.1" customHeight="1">
      <c r="A15" s="550" t="s">
        <v>1117</v>
      </c>
      <c r="B15" s="551"/>
      <c r="C15" s="386" t="s">
        <v>1118</v>
      </c>
      <c r="D15" s="386" t="s">
        <v>1119</v>
      </c>
      <c r="E15" s="386" t="s">
        <v>1120</v>
      </c>
      <c r="F15" s="386" t="s">
        <v>1120</v>
      </c>
      <c r="G15" s="386" t="s">
        <v>1120</v>
      </c>
      <c r="H15" s="552" t="s">
        <v>1121</v>
      </c>
      <c r="I15" s="553"/>
      <c r="J15" s="454"/>
      <c r="K15" s="456" t="s">
        <v>1122</v>
      </c>
      <c r="L15" s="454"/>
      <c r="M15" s="454"/>
      <c r="N15" s="456" t="s">
        <v>1123</v>
      </c>
      <c r="O15" s="456" t="s">
        <v>1123</v>
      </c>
    </row>
    <row r="16" spans="1:15" ht="35.1" customHeight="1">
      <c r="A16" s="554" t="s">
        <v>1124</v>
      </c>
      <c r="B16" s="555"/>
      <c r="C16" s="556"/>
      <c r="D16" s="386"/>
      <c r="E16" s="386" t="s">
        <v>1125</v>
      </c>
      <c r="F16" s="386"/>
      <c r="G16" s="386"/>
      <c r="H16" s="552"/>
      <c r="I16" s="553"/>
      <c r="J16" s="454"/>
      <c r="K16" s="456" t="s">
        <v>1126</v>
      </c>
      <c r="L16" s="454"/>
      <c r="M16" s="454"/>
      <c r="N16" s="456" t="s">
        <v>1127</v>
      </c>
      <c r="O16" s="456" t="s">
        <v>1127</v>
      </c>
    </row>
    <row r="17" spans="1:21" ht="35.1" customHeight="1">
      <c r="A17" s="557" t="s">
        <v>1128</v>
      </c>
      <c r="B17" s="558"/>
      <c r="C17" s="558"/>
      <c r="D17" s="558"/>
      <c r="E17" s="558"/>
      <c r="F17" s="558"/>
      <c r="G17" s="558"/>
      <c r="H17" s="558"/>
      <c r="I17" s="559"/>
      <c r="J17" s="454"/>
      <c r="K17" s="456" t="s">
        <v>1129</v>
      </c>
      <c r="L17" s="454"/>
      <c r="M17" s="454"/>
      <c r="N17" s="456" t="s">
        <v>1130</v>
      </c>
      <c r="O17" s="456" t="s">
        <v>1130</v>
      </c>
    </row>
    <row r="18" spans="1:21" s="388" customFormat="1" ht="55.5" customHeight="1">
      <c r="A18" s="563" t="s">
        <v>105</v>
      </c>
      <c r="B18" s="562"/>
      <c r="C18" s="387" t="s">
        <v>106</v>
      </c>
      <c r="D18" s="562" t="s">
        <v>1131</v>
      </c>
      <c r="E18" s="562"/>
      <c r="F18" s="387" t="s">
        <v>107</v>
      </c>
      <c r="G18" s="552" t="s">
        <v>1132</v>
      </c>
      <c r="H18" s="556"/>
      <c r="I18" s="393" t="s">
        <v>1394</v>
      </c>
      <c r="J18" s="457"/>
      <c r="K18" s="456" t="s">
        <v>1133</v>
      </c>
      <c r="L18" s="458"/>
      <c r="M18" s="458"/>
      <c r="N18" s="456" t="s">
        <v>1134</v>
      </c>
      <c r="O18" s="456" t="s">
        <v>1134</v>
      </c>
      <c r="P18" s="459"/>
      <c r="Q18" s="459"/>
      <c r="R18" s="459"/>
      <c r="S18" s="459"/>
      <c r="T18" s="459"/>
      <c r="U18" s="459"/>
    </row>
    <row r="19" spans="1:21" ht="35.1" customHeight="1">
      <c r="A19" s="583"/>
      <c r="B19" s="584"/>
      <c r="C19" s="389"/>
      <c r="D19" s="585"/>
      <c r="E19" s="585"/>
      <c r="F19" s="390"/>
      <c r="G19" s="581"/>
      <c r="H19" s="582"/>
      <c r="I19" s="394"/>
      <c r="J19" s="454"/>
      <c r="K19" s="456" t="s">
        <v>1135</v>
      </c>
      <c r="L19" s="454"/>
      <c r="M19" s="454"/>
      <c r="N19" s="456" t="s">
        <v>1136</v>
      </c>
      <c r="O19" s="456" t="s">
        <v>1136</v>
      </c>
    </row>
    <row r="20" spans="1:21" ht="35.1" customHeight="1">
      <c r="A20" s="583"/>
      <c r="B20" s="584"/>
      <c r="C20" s="389"/>
      <c r="D20" s="585"/>
      <c r="E20" s="585"/>
      <c r="F20" s="390"/>
      <c r="G20" s="581"/>
      <c r="H20" s="582"/>
      <c r="I20" s="394"/>
      <c r="J20" s="454"/>
      <c r="K20" s="456"/>
      <c r="L20" s="454"/>
      <c r="M20" s="454"/>
      <c r="N20" s="456"/>
      <c r="O20" s="456"/>
    </row>
    <row r="21" spans="1:21" ht="35.1" customHeight="1">
      <c r="A21" s="583"/>
      <c r="B21" s="584"/>
      <c r="C21" s="389"/>
      <c r="D21" s="585"/>
      <c r="E21" s="585"/>
      <c r="F21" s="390"/>
      <c r="G21" s="581"/>
      <c r="H21" s="582"/>
      <c r="I21" s="394"/>
      <c r="J21" s="454"/>
      <c r="K21" s="456" t="s">
        <v>1137</v>
      </c>
      <c r="L21" s="454"/>
      <c r="M21" s="454"/>
      <c r="N21" s="456" t="s">
        <v>1138</v>
      </c>
      <c r="O21" s="456" t="s">
        <v>1138</v>
      </c>
    </row>
    <row r="22" spans="1:21" ht="35.1" customHeight="1">
      <c r="A22" s="583"/>
      <c r="B22" s="584"/>
      <c r="C22" s="389"/>
      <c r="D22" s="585"/>
      <c r="E22" s="585"/>
      <c r="F22" s="390"/>
      <c r="G22" s="581"/>
      <c r="H22" s="582"/>
      <c r="I22" s="394"/>
      <c r="J22" s="454"/>
      <c r="K22" s="456" t="s">
        <v>1139</v>
      </c>
      <c r="L22" s="454"/>
      <c r="M22" s="454"/>
      <c r="N22" s="456" t="s">
        <v>1140</v>
      </c>
      <c r="O22" s="456" t="s">
        <v>1140</v>
      </c>
    </row>
    <row r="23" spans="1:21" ht="35.1" customHeight="1">
      <c r="A23" s="583"/>
      <c r="B23" s="584"/>
      <c r="C23" s="389"/>
      <c r="D23" s="585"/>
      <c r="E23" s="585"/>
      <c r="F23" s="390"/>
      <c r="G23" s="581"/>
      <c r="H23" s="582"/>
      <c r="I23" s="394"/>
      <c r="J23" s="454"/>
      <c r="K23" s="456" t="s">
        <v>1141</v>
      </c>
      <c r="L23" s="454"/>
      <c r="M23" s="454"/>
      <c r="N23" s="456" t="s">
        <v>1142</v>
      </c>
      <c r="O23" s="456" t="s">
        <v>1142</v>
      </c>
    </row>
    <row r="24" spans="1:21" ht="35.1" customHeight="1">
      <c r="A24" s="583"/>
      <c r="B24" s="584"/>
      <c r="C24" s="389"/>
      <c r="D24" s="585"/>
      <c r="E24" s="585"/>
      <c r="F24" s="390"/>
      <c r="G24" s="581"/>
      <c r="H24" s="582"/>
      <c r="I24" s="394"/>
      <c r="J24" s="454"/>
      <c r="K24" s="456" t="s">
        <v>1143</v>
      </c>
      <c r="L24" s="454"/>
      <c r="M24" s="454"/>
      <c r="N24" s="456" t="s">
        <v>1144</v>
      </c>
      <c r="O24" s="456" t="s">
        <v>1144</v>
      </c>
    </row>
    <row r="25" spans="1:21" ht="35.1" customHeight="1" thickBot="1">
      <c r="A25" s="576"/>
      <c r="B25" s="577"/>
      <c r="C25" s="395"/>
      <c r="D25" s="578"/>
      <c r="E25" s="578"/>
      <c r="F25" s="395"/>
      <c r="G25" s="579"/>
      <c r="H25" s="580"/>
      <c r="I25" s="396"/>
      <c r="J25" s="454"/>
      <c r="K25" s="456" t="s">
        <v>1145</v>
      </c>
      <c r="L25" s="454"/>
      <c r="M25" s="454"/>
      <c r="N25" s="456" t="s">
        <v>1146</v>
      </c>
      <c r="O25" s="456" t="s">
        <v>1146</v>
      </c>
    </row>
    <row r="26" spans="1:21" ht="24.95" hidden="1" customHeight="1">
      <c r="A26" s="383"/>
      <c r="B26" s="383"/>
      <c r="C26" s="383"/>
      <c r="D26" s="383"/>
      <c r="E26" s="383"/>
      <c r="F26" s="383"/>
      <c r="G26" s="383"/>
      <c r="H26" s="383"/>
      <c r="I26" s="383"/>
      <c r="J26" s="454"/>
      <c r="K26" s="456" t="s">
        <v>1147</v>
      </c>
      <c r="L26" s="454"/>
      <c r="M26" s="454"/>
      <c r="N26" s="456" t="s">
        <v>1148</v>
      </c>
      <c r="O26" s="456" t="s">
        <v>1148</v>
      </c>
    </row>
    <row r="27" spans="1:21" ht="16.5" hidden="1" customHeight="1">
      <c r="A27" s="383"/>
      <c r="B27" s="383"/>
      <c r="C27" s="383"/>
      <c r="D27" s="383"/>
      <c r="E27" s="383"/>
      <c r="F27" s="383"/>
      <c r="G27" s="383"/>
      <c r="H27" s="383"/>
      <c r="I27" s="383"/>
      <c r="J27" s="454"/>
      <c r="K27" s="456" t="s">
        <v>1149</v>
      </c>
      <c r="L27" s="454"/>
      <c r="M27" s="454"/>
      <c r="N27" s="456" t="s">
        <v>1150</v>
      </c>
      <c r="O27" s="456" t="s">
        <v>1150</v>
      </c>
    </row>
    <row r="28" spans="1:21" ht="16.5" hidden="1" customHeight="1">
      <c r="A28" s="383"/>
      <c r="B28" s="383"/>
      <c r="C28" s="383"/>
      <c r="D28" s="383"/>
      <c r="E28" s="383"/>
      <c r="F28" s="383"/>
      <c r="G28" s="383"/>
      <c r="H28" s="383"/>
      <c r="I28" s="383"/>
      <c r="J28" s="454"/>
      <c r="K28" s="456" t="s">
        <v>1151</v>
      </c>
      <c r="L28" s="454"/>
      <c r="M28" s="454"/>
      <c r="N28" s="456" t="s">
        <v>1152</v>
      </c>
      <c r="O28" s="456" t="s">
        <v>1152</v>
      </c>
    </row>
    <row r="29" spans="1:21" ht="16.5" hidden="1" customHeight="1">
      <c r="A29" s="383"/>
      <c r="B29" s="383"/>
      <c r="C29" s="383"/>
      <c r="D29" s="383"/>
      <c r="E29" s="383"/>
      <c r="F29" s="383"/>
      <c r="G29" s="383"/>
      <c r="H29" s="383"/>
      <c r="I29" s="383"/>
      <c r="J29" s="454"/>
      <c r="K29" s="456" t="s">
        <v>1153</v>
      </c>
      <c r="L29" s="454"/>
      <c r="M29" s="454"/>
      <c r="N29" s="456" t="s">
        <v>1154</v>
      </c>
      <c r="O29" s="456" t="s">
        <v>1154</v>
      </c>
    </row>
    <row r="30" spans="1:21" ht="28.5" hidden="1" customHeight="1">
      <c r="A30" s="383"/>
      <c r="B30" s="383"/>
      <c r="C30" s="383"/>
      <c r="D30" s="383"/>
      <c r="E30" s="383"/>
      <c r="F30" s="383"/>
      <c r="G30" s="383"/>
      <c r="H30" s="383"/>
      <c r="I30" s="383"/>
      <c r="J30" s="454"/>
      <c r="K30" s="456" t="s">
        <v>1155</v>
      </c>
      <c r="L30" s="454"/>
      <c r="M30" s="454"/>
      <c r="N30" s="456" t="s">
        <v>1156</v>
      </c>
      <c r="O30" s="456" t="s">
        <v>1156</v>
      </c>
    </row>
    <row r="31" spans="1:21" ht="16.5" hidden="1" customHeight="1">
      <c r="A31" s="383"/>
      <c r="B31" s="383"/>
      <c r="C31" s="383"/>
      <c r="D31" s="383"/>
      <c r="E31" s="383"/>
      <c r="F31" s="383"/>
      <c r="G31" s="383"/>
      <c r="H31" s="383"/>
      <c r="I31" s="383"/>
      <c r="J31" s="454"/>
      <c r="K31" s="456" t="s">
        <v>1157</v>
      </c>
      <c r="L31" s="454"/>
      <c r="M31" s="454"/>
      <c r="N31" s="456" t="s">
        <v>1158</v>
      </c>
      <c r="O31" s="456" t="s">
        <v>1158</v>
      </c>
    </row>
    <row r="32" spans="1:21" ht="16.5" hidden="1" customHeight="1">
      <c r="A32" s="383"/>
      <c r="B32" s="383"/>
      <c r="C32" s="383"/>
      <c r="D32" s="383"/>
      <c r="E32" s="383"/>
      <c r="F32" s="383"/>
      <c r="G32" s="383"/>
      <c r="H32" s="383"/>
      <c r="I32" s="383"/>
      <c r="J32" s="454"/>
      <c r="K32" s="456" t="s">
        <v>1159</v>
      </c>
      <c r="L32" s="454"/>
      <c r="M32" s="454"/>
      <c r="N32" s="456" t="s">
        <v>1160</v>
      </c>
      <c r="O32" s="456" t="s">
        <v>1160</v>
      </c>
    </row>
    <row r="33" spans="1:15" ht="16.5" hidden="1" customHeight="1">
      <c r="A33" s="383"/>
      <c r="B33" s="383"/>
      <c r="C33" s="383"/>
      <c r="D33" s="383"/>
      <c r="E33" s="383"/>
      <c r="F33" s="383"/>
      <c r="G33" s="383"/>
      <c r="H33" s="383"/>
      <c r="I33" s="383"/>
      <c r="J33" s="454"/>
      <c r="K33" s="456" t="s">
        <v>1161</v>
      </c>
      <c r="L33" s="454"/>
      <c r="M33" s="454"/>
      <c r="N33" s="456" t="s">
        <v>1162</v>
      </c>
      <c r="O33" s="456" t="s">
        <v>1162</v>
      </c>
    </row>
    <row r="34" spans="1:15" ht="16.5" hidden="1" customHeight="1">
      <c r="K34" s="456" t="s">
        <v>1163</v>
      </c>
      <c r="L34" s="454"/>
      <c r="M34" s="454"/>
      <c r="N34" s="456" t="s">
        <v>1164</v>
      </c>
      <c r="O34" s="456" t="s">
        <v>1164</v>
      </c>
    </row>
    <row r="35" spans="1:15" ht="16.5" hidden="1" customHeight="1">
      <c r="K35" s="456" t="s">
        <v>1165</v>
      </c>
      <c r="L35" s="454"/>
      <c r="M35" s="454"/>
      <c r="N35" s="456" t="s">
        <v>1166</v>
      </c>
      <c r="O35" s="456" t="s">
        <v>1166</v>
      </c>
    </row>
    <row r="36" spans="1:15" ht="16.5" hidden="1" customHeight="1">
      <c r="K36" s="456" t="s">
        <v>1167</v>
      </c>
      <c r="L36" s="454"/>
      <c r="M36" s="454"/>
      <c r="N36" s="456" t="s">
        <v>1168</v>
      </c>
      <c r="O36" s="456" t="s">
        <v>1168</v>
      </c>
    </row>
    <row r="37" spans="1:15" ht="16.5" hidden="1" customHeight="1">
      <c r="K37" s="456" t="s">
        <v>1169</v>
      </c>
      <c r="L37" s="454"/>
      <c r="M37" s="454"/>
      <c r="N37" s="456" t="s">
        <v>1170</v>
      </c>
      <c r="O37" s="456" t="s">
        <v>1170</v>
      </c>
    </row>
    <row r="38" spans="1:15" ht="16.5" hidden="1" customHeight="1">
      <c r="K38" s="456" t="s">
        <v>1171</v>
      </c>
      <c r="L38" s="454"/>
      <c r="M38" s="454"/>
      <c r="N38" s="456" t="s">
        <v>1172</v>
      </c>
      <c r="O38" s="456" t="s">
        <v>1172</v>
      </c>
    </row>
    <row r="39" spans="1:15" ht="16.5" hidden="1" customHeight="1">
      <c r="K39" s="456" t="s">
        <v>1173</v>
      </c>
      <c r="L39" s="454"/>
      <c r="M39" s="454"/>
      <c r="N39" s="456" t="s">
        <v>1174</v>
      </c>
      <c r="O39" s="456" t="s">
        <v>1174</v>
      </c>
    </row>
    <row r="40" spans="1:15" ht="16.5" hidden="1" customHeight="1">
      <c r="K40" s="456" t="s">
        <v>1175</v>
      </c>
      <c r="L40" s="454"/>
      <c r="M40" s="454"/>
      <c r="N40" s="456" t="s">
        <v>1176</v>
      </c>
      <c r="O40" s="456" t="s">
        <v>1176</v>
      </c>
    </row>
    <row r="41" spans="1:15" ht="16.5" hidden="1" customHeight="1">
      <c r="K41" s="456" t="s">
        <v>1177</v>
      </c>
      <c r="L41" s="454"/>
      <c r="M41" s="454"/>
      <c r="N41" s="456" t="s">
        <v>1178</v>
      </c>
      <c r="O41" s="456" t="s">
        <v>1178</v>
      </c>
    </row>
    <row r="42" spans="1:15" ht="16.5" hidden="1" customHeight="1">
      <c r="K42" s="456" t="s">
        <v>1179</v>
      </c>
      <c r="L42" s="454"/>
      <c r="M42" s="454"/>
      <c r="N42" s="456" t="s">
        <v>1180</v>
      </c>
      <c r="O42" s="456" t="s">
        <v>1180</v>
      </c>
    </row>
    <row r="43" spans="1:15" ht="16.5" hidden="1" customHeight="1">
      <c r="K43" s="456" t="s">
        <v>1181</v>
      </c>
      <c r="L43" s="454"/>
      <c r="M43" s="454"/>
      <c r="N43" s="456" t="s">
        <v>1182</v>
      </c>
      <c r="O43" s="456" t="s">
        <v>1182</v>
      </c>
    </row>
    <row r="44" spans="1:15" ht="16.5" hidden="1" customHeight="1">
      <c r="K44" s="456" t="s">
        <v>1183</v>
      </c>
      <c r="L44" s="454"/>
      <c r="M44" s="454"/>
      <c r="N44" s="456" t="s">
        <v>1184</v>
      </c>
      <c r="O44" s="456" t="s">
        <v>1184</v>
      </c>
    </row>
    <row r="45" spans="1:15" ht="16.5" hidden="1" customHeight="1">
      <c r="K45" s="456" t="s">
        <v>1185</v>
      </c>
      <c r="L45" s="454"/>
      <c r="M45" s="454"/>
      <c r="N45" s="456" t="s">
        <v>1186</v>
      </c>
      <c r="O45" s="456" t="s">
        <v>1186</v>
      </c>
    </row>
    <row r="46" spans="1:15" ht="16.5" hidden="1" customHeight="1">
      <c r="K46" s="456" t="s">
        <v>1187</v>
      </c>
      <c r="L46" s="454"/>
      <c r="M46" s="454"/>
      <c r="N46" s="456" t="s">
        <v>1188</v>
      </c>
      <c r="O46" s="456" t="s">
        <v>1188</v>
      </c>
    </row>
    <row r="47" spans="1:15" ht="16.5" hidden="1" customHeight="1">
      <c r="K47" s="454"/>
      <c r="L47" s="454"/>
      <c r="M47" s="454"/>
      <c r="N47" s="456" t="s">
        <v>1189</v>
      </c>
      <c r="O47" s="456" t="s">
        <v>1189</v>
      </c>
    </row>
    <row r="48" spans="1:15" ht="16.5" hidden="1" customHeight="1">
      <c r="K48" s="454"/>
      <c r="L48" s="454"/>
      <c r="M48" s="454"/>
      <c r="N48" s="456" t="s">
        <v>1190</v>
      </c>
      <c r="O48" s="456" t="s">
        <v>1190</v>
      </c>
    </row>
    <row r="49" spans="11:15" ht="16.5" hidden="1" customHeight="1">
      <c r="K49" s="454"/>
      <c r="L49" s="454"/>
      <c r="M49" s="454"/>
      <c r="N49" s="456" t="s">
        <v>1191</v>
      </c>
      <c r="O49" s="456" t="s">
        <v>1191</v>
      </c>
    </row>
    <row r="50" spans="11:15" ht="16.5" hidden="1" customHeight="1">
      <c r="N50" s="456" t="s">
        <v>1192</v>
      </c>
      <c r="O50" s="456" t="s">
        <v>1192</v>
      </c>
    </row>
    <row r="51" spans="11:15" ht="16.5" hidden="1" customHeight="1">
      <c r="N51" s="456" t="s">
        <v>1193</v>
      </c>
      <c r="O51" s="456" t="s">
        <v>1193</v>
      </c>
    </row>
    <row r="52" spans="11:15" ht="16.5" hidden="1" customHeight="1">
      <c r="N52" s="456" t="s">
        <v>1194</v>
      </c>
      <c r="O52" s="456" t="s">
        <v>1194</v>
      </c>
    </row>
    <row r="53" spans="11:15" ht="16.5" hidden="1" customHeight="1">
      <c r="N53" s="456" t="s">
        <v>1195</v>
      </c>
      <c r="O53" s="456" t="s">
        <v>1195</v>
      </c>
    </row>
    <row r="54" spans="11:15" ht="16.5" hidden="1" customHeight="1">
      <c r="N54" s="456" t="s">
        <v>1196</v>
      </c>
      <c r="O54" s="456" t="s">
        <v>1196</v>
      </c>
    </row>
    <row r="55" spans="11:15" ht="16.5" hidden="1" customHeight="1">
      <c r="N55" s="456" t="s">
        <v>1197</v>
      </c>
      <c r="O55" s="456" t="s">
        <v>1197</v>
      </c>
    </row>
    <row r="56" spans="11:15" ht="16.5" hidden="1" customHeight="1">
      <c r="N56" s="456" t="s">
        <v>1198</v>
      </c>
      <c r="O56" s="456" t="s">
        <v>1198</v>
      </c>
    </row>
    <row r="57" spans="11:15" ht="16.5" hidden="1" customHeight="1">
      <c r="N57" s="456" t="s">
        <v>1199</v>
      </c>
      <c r="O57" s="456" t="s">
        <v>1199</v>
      </c>
    </row>
    <row r="58" spans="11:15" ht="16.5" hidden="1" customHeight="1">
      <c r="N58" s="456" t="s">
        <v>1200</v>
      </c>
      <c r="O58" s="456" t="s">
        <v>1200</v>
      </c>
    </row>
    <row r="59" spans="11:15" ht="16.5" hidden="1" customHeight="1">
      <c r="N59" s="456" t="s">
        <v>1201</v>
      </c>
      <c r="O59" s="456" t="s">
        <v>1201</v>
      </c>
    </row>
    <row r="60" spans="11:15" ht="16.5" hidden="1" customHeight="1">
      <c r="N60" s="456" t="s">
        <v>1202</v>
      </c>
      <c r="O60" s="456" t="s">
        <v>1202</v>
      </c>
    </row>
    <row r="61" spans="11:15" ht="16.5" hidden="1" customHeight="1">
      <c r="N61" s="456" t="s">
        <v>1203</v>
      </c>
      <c r="O61" s="456" t="s">
        <v>1203</v>
      </c>
    </row>
    <row r="62" spans="11:15" ht="16.5" hidden="1" customHeight="1">
      <c r="N62" s="456" t="s">
        <v>1204</v>
      </c>
      <c r="O62" s="456" t="s">
        <v>1204</v>
      </c>
    </row>
    <row r="63" spans="11:15" ht="16.5" hidden="1" customHeight="1">
      <c r="N63" s="456" t="s">
        <v>1205</v>
      </c>
      <c r="O63" s="456" t="s">
        <v>1205</v>
      </c>
    </row>
    <row r="64" spans="11:15" ht="16.5" hidden="1" customHeight="1">
      <c r="N64" s="456" t="s">
        <v>1206</v>
      </c>
      <c r="O64" s="456" t="s">
        <v>1206</v>
      </c>
    </row>
    <row r="65" spans="14:15" ht="16.5" hidden="1" customHeight="1">
      <c r="N65" s="456" t="s">
        <v>1207</v>
      </c>
      <c r="O65" s="456" t="s">
        <v>1207</v>
      </c>
    </row>
    <row r="66" spans="14:15" ht="16.5" hidden="1" customHeight="1">
      <c r="N66" s="456" t="s">
        <v>1208</v>
      </c>
      <c r="O66" s="456" t="s">
        <v>1208</v>
      </c>
    </row>
    <row r="67" spans="14:15" ht="16.5" hidden="1" customHeight="1">
      <c r="N67" s="456" t="s">
        <v>1209</v>
      </c>
      <c r="O67" s="456" t="s">
        <v>1209</v>
      </c>
    </row>
    <row r="68" spans="14:15" ht="16.5" hidden="1" customHeight="1">
      <c r="N68" s="456" t="s">
        <v>1210</v>
      </c>
      <c r="O68" s="456" t="s">
        <v>1210</v>
      </c>
    </row>
    <row r="69" spans="14:15" ht="16.5" hidden="1" customHeight="1">
      <c r="N69" s="456" t="s">
        <v>1211</v>
      </c>
      <c r="O69" s="456" t="s">
        <v>1211</v>
      </c>
    </row>
    <row r="70" spans="14:15" ht="16.5" hidden="1" customHeight="1">
      <c r="N70" s="456" t="s">
        <v>1212</v>
      </c>
      <c r="O70" s="456" t="s">
        <v>1212</v>
      </c>
    </row>
    <row r="71" spans="14:15" ht="16.5" hidden="1" customHeight="1">
      <c r="N71" s="456" t="s">
        <v>1213</v>
      </c>
      <c r="O71" s="456" t="s">
        <v>1213</v>
      </c>
    </row>
    <row r="72" spans="14:15" ht="16.5" hidden="1" customHeight="1">
      <c r="N72" s="456" t="s">
        <v>1214</v>
      </c>
      <c r="O72" s="456" t="s">
        <v>1214</v>
      </c>
    </row>
    <row r="73" spans="14:15" ht="16.5" hidden="1" customHeight="1">
      <c r="N73" s="456" t="s">
        <v>1215</v>
      </c>
      <c r="O73" s="456" t="s">
        <v>1215</v>
      </c>
    </row>
    <row r="74" spans="14:15" ht="16.5" hidden="1" customHeight="1">
      <c r="N74" s="456" t="s">
        <v>1216</v>
      </c>
      <c r="O74" s="456" t="s">
        <v>1216</v>
      </c>
    </row>
    <row r="75" spans="14:15" ht="16.5" hidden="1" customHeight="1">
      <c r="N75" s="456" t="s">
        <v>1217</v>
      </c>
      <c r="O75" s="456" t="s">
        <v>1217</v>
      </c>
    </row>
    <row r="76" spans="14:15" ht="16.5" hidden="1" customHeight="1">
      <c r="N76" s="456" t="s">
        <v>1218</v>
      </c>
      <c r="O76" s="456" t="s">
        <v>1218</v>
      </c>
    </row>
    <row r="77" spans="14:15" ht="16.5" hidden="1" customHeight="1">
      <c r="N77" s="456" t="s">
        <v>1219</v>
      </c>
      <c r="O77" s="456" t="s">
        <v>1219</v>
      </c>
    </row>
    <row r="78" spans="14:15" ht="16.5" hidden="1" customHeight="1">
      <c r="N78" s="456" t="s">
        <v>1220</v>
      </c>
      <c r="O78" s="456" t="s">
        <v>1220</v>
      </c>
    </row>
    <row r="79" spans="14:15" ht="16.5" hidden="1" customHeight="1">
      <c r="N79" s="456" t="s">
        <v>1221</v>
      </c>
      <c r="O79" s="456" t="s">
        <v>1221</v>
      </c>
    </row>
    <row r="80" spans="14:15" ht="16.5" hidden="1" customHeight="1">
      <c r="N80" s="456" t="s">
        <v>1222</v>
      </c>
      <c r="O80" s="456" t="s">
        <v>1222</v>
      </c>
    </row>
    <row r="81" spans="14:15" ht="16.5" hidden="1" customHeight="1">
      <c r="N81" s="456" t="s">
        <v>1223</v>
      </c>
      <c r="O81" s="456" t="s">
        <v>1223</v>
      </c>
    </row>
    <row r="82" spans="14:15" ht="16.5" hidden="1" customHeight="1">
      <c r="N82" s="456" t="s">
        <v>1224</v>
      </c>
      <c r="O82" s="456" t="s">
        <v>1224</v>
      </c>
    </row>
    <row r="83" spans="14:15" ht="16.5" hidden="1" customHeight="1">
      <c r="N83" s="456" t="s">
        <v>1225</v>
      </c>
      <c r="O83" s="456" t="s">
        <v>1225</v>
      </c>
    </row>
    <row r="84" spans="14:15" ht="16.5" hidden="1" customHeight="1">
      <c r="N84" s="456" t="s">
        <v>1226</v>
      </c>
      <c r="O84" s="456" t="s">
        <v>1226</v>
      </c>
    </row>
    <row r="85" spans="14:15" ht="16.5" hidden="1" customHeight="1">
      <c r="N85" s="456" t="s">
        <v>1227</v>
      </c>
      <c r="O85" s="456" t="s">
        <v>1227</v>
      </c>
    </row>
    <row r="86" spans="14:15" ht="16.5" hidden="1" customHeight="1">
      <c r="N86" s="456" t="s">
        <v>1228</v>
      </c>
      <c r="O86" s="456" t="s">
        <v>1228</v>
      </c>
    </row>
    <row r="87" spans="14:15" ht="16.5" hidden="1" customHeight="1">
      <c r="N87" s="456" t="s">
        <v>1229</v>
      </c>
      <c r="O87" s="456" t="s">
        <v>1229</v>
      </c>
    </row>
    <row r="88" spans="14:15" ht="16.5" hidden="1" customHeight="1">
      <c r="N88" s="456" t="s">
        <v>1230</v>
      </c>
      <c r="O88" s="456" t="s">
        <v>1230</v>
      </c>
    </row>
    <row r="89" spans="14:15" ht="16.5" hidden="1" customHeight="1">
      <c r="N89" s="456" t="s">
        <v>1231</v>
      </c>
      <c r="O89" s="456" t="s">
        <v>1231</v>
      </c>
    </row>
    <row r="90" spans="14:15" ht="16.5" hidden="1" customHeight="1">
      <c r="N90" s="456" t="s">
        <v>1232</v>
      </c>
      <c r="O90" s="456" t="s">
        <v>1232</v>
      </c>
    </row>
    <row r="91" spans="14:15" ht="16.5" hidden="1" customHeight="1">
      <c r="N91" s="456" t="s">
        <v>1233</v>
      </c>
      <c r="O91" s="456" t="s">
        <v>1233</v>
      </c>
    </row>
    <row r="92" spans="14:15" ht="16.5" hidden="1" customHeight="1">
      <c r="N92" s="456" t="s">
        <v>1234</v>
      </c>
      <c r="O92" s="456" t="s">
        <v>1234</v>
      </c>
    </row>
    <row r="93" spans="14:15" ht="16.5" hidden="1" customHeight="1">
      <c r="N93" s="456" t="s">
        <v>1235</v>
      </c>
      <c r="O93" s="456" t="s">
        <v>1235</v>
      </c>
    </row>
    <row r="94" spans="14:15" ht="16.5" hidden="1" customHeight="1">
      <c r="N94" s="456" t="s">
        <v>1236</v>
      </c>
      <c r="O94" s="456" t="s">
        <v>1236</v>
      </c>
    </row>
    <row r="95" spans="14:15" ht="16.5" hidden="1" customHeight="1">
      <c r="N95" s="456" t="s">
        <v>1237</v>
      </c>
      <c r="O95" s="456" t="s">
        <v>1237</v>
      </c>
    </row>
    <row r="96" spans="14:15" ht="16.5" hidden="1" customHeight="1">
      <c r="N96" s="456" t="s">
        <v>1238</v>
      </c>
      <c r="O96" s="456" t="s">
        <v>1238</v>
      </c>
    </row>
    <row r="97" spans="14:15" ht="16.5" hidden="1" customHeight="1">
      <c r="N97" s="456" t="s">
        <v>1239</v>
      </c>
      <c r="O97" s="456" t="s">
        <v>1239</v>
      </c>
    </row>
    <row r="98" spans="14:15" ht="16.5" hidden="1" customHeight="1">
      <c r="N98" s="456" t="s">
        <v>1240</v>
      </c>
      <c r="O98" s="456" t="s">
        <v>1240</v>
      </c>
    </row>
    <row r="99" spans="14:15" ht="16.5" hidden="1" customHeight="1">
      <c r="N99" s="456" t="s">
        <v>1241</v>
      </c>
      <c r="O99" s="456" t="s">
        <v>1241</v>
      </c>
    </row>
    <row r="100" spans="14:15" ht="16.5" hidden="1" customHeight="1">
      <c r="N100" s="456" t="s">
        <v>1242</v>
      </c>
      <c r="O100" s="456" t="s">
        <v>1242</v>
      </c>
    </row>
    <row r="101" spans="14:15" ht="16.5" hidden="1" customHeight="1">
      <c r="N101" s="456" t="s">
        <v>1243</v>
      </c>
      <c r="O101" s="456" t="s">
        <v>1243</v>
      </c>
    </row>
    <row r="102" spans="14:15" ht="16.5" hidden="1" customHeight="1">
      <c r="N102" s="456" t="s">
        <v>1244</v>
      </c>
      <c r="O102" s="456" t="s">
        <v>1244</v>
      </c>
    </row>
    <row r="103" spans="14:15" ht="16.5" hidden="1" customHeight="1">
      <c r="N103" s="456" t="s">
        <v>1245</v>
      </c>
      <c r="O103" s="456" t="s">
        <v>1245</v>
      </c>
    </row>
    <row r="104" spans="14:15" ht="16.5" hidden="1" customHeight="1">
      <c r="N104" s="456" t="s">
        <v>1246</v>
      </c>
      <c r="O104" s="456" t="s">
        <v>1246</v>
      </c>
    </row>
    <row r="105" spans="14:15" ht="16.5" hidden="1" customHeight="1">
      <c r="N105" s="456" t="s">
        <v>1247</v>
      </c>
      <c r="O105" s="456" t="s">
        <v>1247</v>
      </c>
    </row>
    <row r="106" spans="14:15" ht="16.5" hidden="1" customHeight="1">
      <c r="N106" s="456" t="s">
        <v>1248</v>
      </c>
      <c r="O106" s="456" t="s">
        <v>1248</v>
      </c>
    </row>
    <row r="107" spans="14:15" ht="16.5" hidden="1" customHeight="1">
      <c r="N107" s="456" t="s">
        <v>1249</v>
      </c>
      <c r="O107" s="456" t="s">
        <v>1249</v>
      </c>
    </row>
    <row r="108" spans="14:15" ht="16.5" hidden="1" customHeight="1">
      <c r="N108" s="456" t="s">
        <v>1250</v>
      </c>
      <c r="O108" s="456" t="s">
        <v>1250</v>
      </c>
    </row>
    <row r="109" spans="14:15" ht="16.5" hidden="1" customHeight="1">
      <c r="N109" s="456" t="s">
        <v>1251</v>
      </c>
      <c r="O109" s="456" t="s">
        <v>1251</v>
      </c>
    </row>
    <row r="110" spans="14:15" ht="16.5" hidden="1" customHeight="1">
      <c r="N110" s="456" t="s">
        <v>1252</v>
      </c>
      <c r="O110" s="456" t="s">
        <v>1252</v>
      </c>
    </row>
    <row r="111" spans="14:15" ht="16.5" hidden="1" customHeight="1">
      <c r="N111" s="456" t="s">
        <v>1253</v>
      </c>
      <c r="O111" s="456" t="s">
        <v>1253</v>
      </c>
    </row>
    <row r="112" spans="14:15" ht="16.5" hidden="1" customHeight="1">
      <c r="N112" s="456" t="s">
        <v>1254</v>
      </c>
      <c r="O112" s="456" t="s">
        <v>1254</v>
      </c>
    </row>
    <row r="113" spans="14:15" ht="16.5" hidden="1" customHeight="1">
      <c r="N113" s="456" t="s">
        <v>1255</v>
      </c>
      <c r="O113" s="456" t="s">
        <v>1255</v>
      </c>
    </row>
    <row r="114" spans="14:15" ht="16.5" hidden="1" customHeight="1">
      <c r="N114" s="456" t="s">
        <v>1256</v>
      </c>
      <c r="O114" s="456" t="s">
        <v>1256</v>
      </c>
    </row>
    <row r="115" spans="14:15" ht="16.5" hidden="1" customHeight="1">
      <c r="N115" s="456" t="s">
        <v>1257</v>
      </c>
      <c r="O115" s="456" t="s">
        <v>1257</v>
      </c>
    </row>
    <row r="116" spans="14:15" ht="16.5" hidden="1" customHeight="1">
      <c r="N116" s="456" t="s">
        <v>1258</v>
      </c>
      <c r="O116" s="456" t="s">
        <v>1258</v>
      </c>
    </row>
    <row r="117" spans="14:15" ht="16.5" hidden="1" customHeight="1">
      <c r="N117" s="456" t="s">
        <v>1259</v>
      </c>
      <c r="O117" s="456" t="s">
        <v>1259</v>
      </c>
    </row>
    <row r="118" spans="14:15" ht="16.5" hidden="1" customHeight="1">
      <c r="N118" s="456" t="s">
        <v>1260</v>
      </c>
      <c r="O118" s="456" t="s">
        <v>1260</v>
      </c>
    </row>
    <row r="119" spans="14:15" ht="16.5" hidden="1" customHeight="1">
      <c r="N119" s="456" t="s">
        <v>1261</v>
      </c>
      <c r="O119" s="456" t="s">
        <v>1261</v>
      </c>
    </row>
    <row r="120" spans="14:15" ht="16.5" hidden="1" customHeight="1">
      <c r="N120" s="456" t="s">
        <v>1262</v>
      </c>
      <c r="O120" s="456" t="s">
        <v>1262</v>
      </c>
    </row>
    <row r="121" spans="14:15" ht="16.5" hidden="1" customHeight="1">
      <c r="N121" s="456" t="s">
        <v>1263</v>
      </c>
      <c r="O121" s="456" t="s">
        <v>1263</v>
      </c>
    </row>
    <row r="122" spans="14:15" ht="16.5" hidden="1" customHeight="1">
      <c r="N122" s="456" t="s">
        <v>1264</v>
      </c>
      <c r="O122" s="456" t="s">
        <v>1264</v>
      </c>
    </row>
    <row r="123" spans="14:15" ht="16.5" hidden="1" customHeight="1">
      <c r="N123" s="456" t="s">
        <v>1265</v>
      </c>
      <c r="O123" s="456" t="s">
        <v>1265</v>
      </c>
    </row>
    <row r="124" spans="14:15" ht="16.5" hidden="1" customHeight="1">
      <c r="N124" s="456" t="s">
        <v>1266</v>
      </c>
      <c r="O124" s="456" t="s">
        <v>1266</v>
      </c>
    </row>
    <row r="125" spans="14:15" ht="16.5" hidden="1" customHeight="1">
      <c r="N125" s="456" t="s">
        <v>1267</v>
      </c>
      <c r="O125" s="456" t="s">
        <v>1267</v>
      </c>
    </row>
    <row r="126" spans="14:15" ht="16.5" hidden="1" customHeight="1">
      <c r="N126" s="456" t="s">
        <v>1268</v>
      </c>
      <c r="O126" s="456" t="s">
        <v>1268</v>
      </c>
    </row>
    <row r="127" spans="14:15" ht="16.5" hidden="1" customHeight="1">
      <c r="N127" s="456" t="s">
        <v>1269</v>
      </c>
      <c r="O127" s="456" t="s">
        <v>1269</v>
      </c>
    </row>
    <row r="128" spans="14:15" ht="16.5" hidden="1" customHeight="1">
      <c r="N128" s="456" t="s">
        <v>1270</v>
      </c>
      <c r="O128" s="456" t="s">
        <v>1270</v>
      </c>
    </row>
    <row r="129" spans="14:15" ht="16.5" hidden="1" customHeight="1">
      <c r="N129" s="456" t="s">
        <v>1271</v>
      </c>
      <c r="O129" s="456" t="s">
        <v>1271</v>
      </c>
    </row>
    <row r="130" spans="14:15" ht="16.5" hidden="1" customHeight="1">
      <c r="N130" s="456" t="s">
        <v>1272</v>
      </c>
      <c r="O130" s="456" t="s">
        <v>1272</v>
      </c>
    </row>
    <row r="131" spans="14:15" ht="16.5" hidden="1" customHeight="1">
      <c r="N131" s="456" t="s">
        <v>1273</v>
      </c>
      <c r="O131" s="456" t="s">
        <v>1273</v>
      </c>
    </row>
    <row r="132" spans="14:15" ht="16.5" hidden="1" customHeight="1">
      <c r="N132" s="456" t="s">
        <v>1274</v>
      </c>
      <c r="O132" s="456" t="s">
        <v>1274</v>
      </c>
    </row>
    <row r="133" spans="14:15" ht="16.5" hidden="1" customHeight="1">
      <c r="N133" s="456" t="s">
        <v>1275</v>
      </c>
      <c r="O133" s="456" t="s">
        <v>1275</v>
      </c>
    </row>
    <row r="134" spans="14:15" ht="16.5" hidden="1" customHeight="1">
      <c r="N134" s="456" t="s">
        <v>1276</v>
      </c>
      <c r="O134" s="456" t="s">
        <v>1276</v>
      </c>
    </row>
    <row r="135" spans="14:15" ht="16.5" hidden="1" customHeight="1">
      <c r="N135" s="456" t="s">
        <v>1277</v>
      </c>
      <c r="O135" s="456" t="s">
        <v>1277</v>
      </c>
    </row>
    <row r="136" spans="14:15" ht="16.5" hidden="1" customHeight="1">
      <c r="N136" s="456" t="s">
        <v>1278</v>
      </c>
      <c r="O136" s="456" t="s">
        <v>1278</v>
      </c>
    </row>
    <row r="137" spans="14:15" ht="16.5" hidden="1" customHeight="1">
      <c r="N137" s="456" t="s">
        <v>1279</v>
      </c>
      <c r="O137" s="456" t="s">
        <v>1279</v>
      </c>
    </row>
    <row r="138" spans="14:15" ht="16.5" hidden="1" customHeight="1">
      <c r="N138" s="456" t="s">
        <v>1280</v>
      </c>
      <c r="O138" s="456" t="s">
        <v>1280</v>
      </c>
    </row>
    <row r="139" spans="14:15" ht="16.5" hidden="1" customHeight="1">
      <c r="N139" s="456" t="s">
        <v>1281</v>
      </c>
      <c r="O139" s="456" t="s">
        <v>1281</v>
      </c>
    </row>
    <row r="140" spans="14:15" ht="16.5" hidden="1" customHeight="1">
      <c r="N140" s="456" t="s">
        <v>1282</v>
      </c>
      <c r="O140" s="456" t="s">
        <v>1282</v>
      </c>
    </row>
    <row r="141" spans="14:15" ht="16.5" hidden="1" customHeight="1">
      <c r="N141" s="456" t="s">
        <v>1283</v>
      </c>
      <c r="O141" s="456" t="s">
        <v>1283</v>
      </c>
    </row>
    <row r="142" spans="14:15" ht="16.5" hidden="1" customHeight="1">
      <c r="N142" s="456" t="s">
        <v>1284</v>
      </c>
      <c r="O142" s="456" t="s">
        <v>1284</v>
      </c>
    </row>
    <row r="143" spans="14:15" ht="16.5" hidden="1" customHeight="1">
      <c r="N143" s="456" t="s">
        <v>1285</v>
      </c>
      <c r="O143" s="456" t="s">
        <v>1285</v>
      </c>
    </row>
    <row r="144" spans="14:15" ht="16.5" hidden="1" customHeight="1">
      <c r="N144" s="456" t="s">
        <v>1286</v>
      </c>
      <c r="O144" s="456" t="s">
        <v>1286</v>
      </c>
    </row>
    <row r="145" spans="14:15" ht="16.5" hidden="1" customHeight="1">
      <c r="N145" s="456" t="s">
        <v>1287</v>
      </c>
      <c r="O145" s="456" t="s">
        <v>1287</v>
      </c>
    </row>
    <row r="146" spans="14:15" ht="16.5" hidden="1" customHeight="1">
      <c r="N146" s="456" t="s">
        <v>1288</v>
      </c>
      <c r="O146" s="456" t="s">
        <v>1288</v>
      </c>
    </row>
    <row r="147" spans="14:15" ht="16.5" hidden="1" customHeight="1">
      <c r="N147" s="456" t="s">
        <v>1289</v>
      </c>
      <c r="O147" s="456" t="s">
        <v>1289</v>
      </c>
    </row>
    <row r="148" spans="14:15" ht="16.5" hidden="1" customHeight="1">
      <c r="N148" s="456" t="s">
        <v>1290</v>
      </c>
      <c r="O148" s="456" t="s">
        <v>1290</v>
      </c>
    </row>
    <row r="149" spans="14:15" ht="16.5" hidden="1" customHeight="1">
      <c r="N149" s="456" t="s">
        <v>1291</v>
      </c>
      <c r="O149" s="456" t="s">
        <v>1291</v>
      </c>
    </row>
    <row r="150" spans="14:15" ht="16.5" hidden="1" customHeight="1">
      <c r="N150" s="456" t="s">
        <v>1292</v>
      </c>
      <c r="O150" s="456" t="s">
        <v>1292</v>
      </c>
    </row>
    <row r="151" spans="14:15" ht="16.5" hidden="1" customHeight="1">
      <c r="N151" s="456" t="s">
        <v>1293</v>
      </c>
      <c r="O151" s="456" t="s">
        <v>1293</v>
      </c>
    </row>
    <row r="152" spans="14:15" ht="16.5" hidden="1" customHeight="1">
      <c r="N152" s="456" t="s">
        <v>1294</v>
      </c>
      <c r="O152" s="456" t="s">
        <v>1294</v>
      </c>
    </row>
    <row r="153" spans="14:15" ht="16.5" hidden="1" customHeight="1">
      <c r="N153" s="456" t="s">
        <v>1295</v>
      </c>
      <c r="O153" s="456" t="s">
        <v>1295</v>
      </c>
    </row>
    <row r="154" spans="14:15" ht="16.5" hidden="1" customHeight="1">
      <c r="N154" s="456" t="s">
        <v>1296</v>
      </c>
      <c r="O154" s="456" t="s">
        <v>1296</v>
      </c>
    </row>
    <row r="155" spans="14:15" ht="16.5" hidden="1" customHeight="1">
      <c r="N155" s="456" t="s">
        <v>1297</v>
      </c>
      <c r="O155" s="456" t="s">
        <v>1297</v>
      </c>
    </row>
    <row r="156" spans="14:15" ht="16.5" hidden="1" customHeight="1">
      <c r="N156" s="456" t="s">
        <v>1298</v>
      </c>
      <c r="O156" s="456" t="s">
        <v>1298</v>
      </c>
    </row>
    <row r="157" spans="14:15" ht="16.5" hidden="1" customHeight="1">
      <c r="N157" s="456" t="s">
        <v>1299</v>
      </c>
      <c r="O157" s="456" t="s">
        <v>1299</v>
      </c>
    </row>
    <row r="158" spans="14:15" ht="16.5" hidden="1" customHeight="1">
      <c r="N158" s="456" t="s">
        <v>1300</v>
      </c>
      <c r="O158" s="456" t="s">
        <v>1300</v>
      </c>
    </row>
    <row r="159" spans="14:15" ht="16.5" hidden="1" customHeight="1">
      <c r="N159" s="456" t="s">
        <v>1301</v>
      </c>
      <c r="O159" s="456" t="s">
        <v>1301</v>
      </c>
    </row>
    <row r="160" spans="14:15" ht="16.5" hidden="1" customHeight="1">
      <c r="N160" s="456" t="s">
        <v>1302</v>
      </c>
      <c r="O160" s="456" t="s">
        <v>1302</v>
      </c>
    </row>
    <row r="161" spans="14:15" ht="16.5" hidden="1" customHeight="1">
      <c r="N161" s="456" t="s">
        <v>1303</v>
      </c>
      <c r="O161" s="456" t="s">
        <v>1303</v>
      </c>
    </row>
    <row r="162" spans="14:15" ht="16.5" hidden="1" customHeight="1">
      <c r="N162" s="456" t="s">
        <v>1304</v>
      </c>
      <c r="O162" s="456" t="s">
        <v>1304</v>
      </c>
    </row>
    <row r="163" spans="14:15" ht="16.5" hidden="1" customHeight="1">
      <c r="N163" s="456" t="s">
        <v>1305</v>
      </c>
      <c r="O163" s="456" t="s">
        <v>1305</v>
      </c>
    </row>
    <row r="164" spans="14:15" ht="16.5" hidden="1" customHeight="1">
      <c r="N164" s="456" t="s">
        <v>1306</v>
      </c>
      <c r="O164" s="456" t="s">
        <v>1306</v>
      </c>
    </row>
    <row r="165" spans="14:15" ht="16.5" hidden="1" customHeight="1">
      <c r="N165" s="456" t="s">
        <v>1307</v>
      </c>
      <c r="O165" s="456" t="s">
        <v>1307</v>
      </c>
    </row>
    <row r="166" spans="14:15" ht="16.5" hidden="1" customHeight="1">
      <c r="N166" s="456" t="s">
        <v>1308</v>
      </c>
      <c r="O166" s="456" t="s">
        <v>1308</v>
      </c>
    </row>
    <row r="167" spans="14:15" ht="16.5" hidden="1" customHeight="1">
      <c r="N167" s="456" t="s">
        <v>1309</v>
      </c>
      <c r="O167" s="456" t="s">
        <v>1309</v>
      </c>
    </row>
    <row r="168" spans="14:15" ht="16.5" hidden="1" customHeight="1">
      <c r="N168" s="456" t="s">
        <v>1310</v>
      </c>
      <c r="O168" s="456" t="s">
        <v>1310</v>
      </c>
    </row>
    <row r="169" spans="14:15" ht="16.5" hidden="1" customHeight="1">
      <c r="N169" s="456" t="s">
        <v>1311</v>
      </c>
      <c r="O169" s="456" t="s">
        <v>1311</v>
      </c>
    </row>
    <row r="170" spans="14:15" ht="16.5" hidden="1" customHeight="1">
      <c r="N170" s="456" t="s">
        <v>1312</v>
      </c>
      <c r="O170" s="456" t="s">
        <v>1312</v>
      </c>
    </row>
    <row r="171" spans="14:15" ht="16.5" hidden="1" customHeight="1">
      <c r="N171" s="456" t="s">
        <v>1313</v>
      </c>
      <c r="O171" s="456" t="s">
        <v>1313</v>
      </c>
    </row>
    <row r="172" spans="14:15" ht="16.5" hidden="1" customHeight="1">
      <c r="N172" s="456" t="s">
        <v>1314</v>
      </c>
      <c r="O172" s="456" t="s">
        <v>1314</v>
      </c>
    </row>
    <row r="173" spans="14:15" ht="16.5" hidden="1" customHeight="1">
      <c r="N173" s="456" t="s">
        <v>1315</v>
      </c>
      <c r="O173" s="456" t="s">
        <v>1315</v>
      </c>
    </row>
    <row r="174" spans="14:15" ht="16.5" hidden="1" customHeight="1">
      <c r="N174" s="456" t="s">
        <v>1316</v>
      </c>
      <c r="O174" s="456" t="s">
        <v>1316</v>
      </c>
    </row>
    <row r="175" spans="14:15" ht="16.5" hidden="1" customHeight="1">
      <c r="N175" s="456" t="s">
        <v>1317</v>
      </c>
      <c r="O175" s="456" t="s">
        <v>1317</v>
      </c>
    </row>
    <row r="176" spans="14:15" ht="16.5" hidden="1" customHeight="1">
      <c r="N176" s="456" t="s">
        <v>1318</v>
      </c>
      <c r="O176" s="456" t="s">
        <v>1318</v>
      </c>
    </row>
    <row r="177" spans="14:15" ht="16.5" hidden="1" customHeight="1">
      <c r="N177" s="456" t="s">
        <v>1319</v>
      </c>
      <c r="O177" s="456" t="s">
        <v>1319</v>
      </c>
    </row>
    <row r="178" spans="14:15" ht="16.5" hidden="1" customHeight="1">
      <c r="N178" s="456" t="s">
        <v>1320</v>
      </c>
      <c r="O178" s="456" t="s">
        <v>1320</v>
      </c>
    </row>
    <row r="179" spans="14:15" ht="16.5" hidden="1" customHeight="1">
      <c r="N179" s="456" t="s">
        <v>1321</v>
      </c>
      <c r="O179" s="456" t="s">
        <v>1321</v>
      </c>
    </row>
    <row r="180" spans="14:15" ht="16.5" hidden="1" customHeight="1">
      <c r="N180" s="456" t="s">
        <v>1322</v>
      </c>
      <c r="O180" s="456" t="s">
        <v>1322</v>
      </c>
    </row>
    <row r="181" spans="14:15" ht="16.5" hidden="1" customHeight="1">
      <c r="N181" s="456" t="s">
        <v>1323</v>
      </c>
      <c r="O181" s="456" t="s">
        <v>1323</v>
      </c>
    </row>
    <row r="182" spans="14:15" ht="16.5" hidden="1" customHeight="1">
      <c r="N182" s="456" t="s">
        <v>1324</v>
      </c>
      <c r="O182" s="456" t="s">
        <v>1324</v>
      </c>
    </row>
    <row r="183" spans="14:15" ht="16.5" hidden="1" customHeight="1">
      <c r="N183" s="456" t="s">
        <v>1325</v>
      </c>
      <c r="O183" s="456" t="s">
        <v>1325</v>
      </c>
    </row>
    <row r="184" spans="14:15" ht="16.5" hidden="1" customHeight="1">
      <c r="N184" s="456" t="s">
        <v>1326</v>
      </c>
      <c r="O184" s="456" t="s">
        <v>1326</v>
      </c>
    </row>
    <row r="185" spans="14:15" ht="16.5" hidden="1" customHeight="1">
      <c r="N185" s="456" t="s">
        <v>1327</v>
      </c>
      <c r="O185" s="456" t="s">
        <v>1327</v>
      </c>
    </row>
    <row r="186" spans="14:15" ht="16.5" hidden="1" customHeight="1">
      <c r="N186" s="456" t="s">
        <v>1328</v>
      </c>
      <c r="O186" s="456" t="s">
        <v>1328</v>
      </c>
    </row>
    <row r="187" spans="14:15" ht="16.5" hidden="1" customHeight="1">
      <c r="N187" s="456" t="s">
        <v>1329</v>
      </c>
      <c r="O187" s="456" t="s">
        <v>1329</v>
      </c>
    </row>
    <row r="188" spans="14:15" ht="16.5" hidden="1" customHeight="1">
      <c r="N188" s="456" t="s">
        <v>1330</v>
      </c>
      <c r="O188" s="456" t="s">
        <v>1330</v>
      </c>
    </row>
    <row r="189" spans="14:15" ht="16.5" hidden="1" customHeight="1">
      <c r="N189" s="456" t="s">
        <v>1331</v>
      </c>
      <c r="O189" s="456" t="s">
        <v>1331</v>
      </c>
    </row>
    <row r="190" spans="14:15" ht="16.5" hidden="1" customHeight="1">
      <c r="N190" s="456" t="s">
        <v>1332</v>
      </c>
      <c r="O190" s="456" t="s">
        <v>1332</v>
      </c>
    </row>
    <row r="191" spans="14:15" ht="16.5" hidden="1" customHeight="1">
      <c r="N191" s="456" t="s">
        <v>1333</v>
      </c>
      <c r="O191" s="456" t="s">
        <v>1333</v>
      </c>
    </row>
    <row r="192" spans="14:15" ht="16.5" hidden="1" customHeight="1">
      <c r="N192" s="456" t="s">
        <v>1334</v>
      </c>
      <c r="O192" s="456" t="s">
        <v>1334</v>
      </c>
    </row>
    <row r="193" spans="14:15" ht="16.5" hidden="1" customHeight="1">
      <c r="N193" s="456" t="s">
        <v>1335</v>
      </c>
      <c r="O193" s="456" t="s">
        <v>1335</v>
      </c>
    </row>
    <row r="194" spans="14:15" ht="16.5" hidden="1" customHeight="1">
      <c r="N194" s="456" t="s">
        <v>1336</v>
      </c>
      <c r="O194" s="456" t="s">
        <v>1336</v>
      </c>
    </row>
    <row r="195" spans="14:15" ht="16.5" hidden="1" customHeight="1">
      <c r="N195" s="456" t="s">
        <v>1337</v>
      </c>
      <c r="O195" s="456" t="s">
        <v>1337</v>
      </c>
    </row>
    <row r="196" spans="14:15" ht="16.5" hidden="1" customHeight="1">
      <c r="N196" s="456" t="s">
        <v>1338</v>
      </c>
      <c r="O196" s="456" t="s">
        <v>1338</v>
      </c>
    </row>
    <row r="197" spans="14:15" ht="16.5" hidden="1" customHeight="1">
      <c r="N197" s="456" t="s">
        <v>1339</v>
      </c>
      <c r="O197" s="456" t="s">
        <v>1339</v>
      </c>
    </row>
    <row r="198" spans="14:15" ht="16.5" hidden="1" customHeight="1">
      <c r="N198" s="456" t="s">
        <v>1340</v>
      </c>
      <c r="O198" s="456" t="s">
        <v>1340</v>
      </c>
    </row>
    <row r="199" spans="14:15" ht="16.5" hidden="1" customHeight="1">
      <c r="N199" s="456" t="s">
        <v>1341</v>
      </c>
      <c r="O199" s="456" t="s">
        <v>1341</v>
      </c>
    </row>
    <row r="200" spans="14:15" ht="16.5" hidden="1" customHeight="1">
      <c r="N200" s="456" t="s">
        <v>1342</v>
      </c>
      <c r="O200" s="456" t="s">
        <v>1342</v>
      </c>
    </row>
    <row r="201" spans="14:15" ht="16.5" hidden="1" customHeight="1">
      <c r="N201" s="456" t="s">
        <v>1343</v>
      </c>
      <c r="O201" s="456" t="s">
        <v>1343</v>
      </c>
    </row>
    <row r="202" spans="14:15" ht="16.5" hidden="1" customHeight="1">
      <c r="N202" s="456" t="s">
        <v>1344</v>
      </c>
      <c r="O202" s="456" t="s">
        <v>1344</v>
      </c>
    </row>
    <row r="203" spans="14:15" ht="16.5" hidden="1" customHeight="1">
      <c r="N203" s="456" t="s">
        <v>1345</v>
      </c>
      <c r="O203" s="456" t="s">
        <v>1345</v>
      </c>
    </row>
    <row r="204" spans="14:15" ht="16.5" hidden="1" customHeight="1">
      <c r="N204" s="456" t="s">
        <v>1346</v>
      </c>
      <c r="O204" s="456" t="s">
        <v>1346</v>
      </c>
    </row>
    <row r="205" spans="14:15" ht="16.5" hidden="1" customHeight="1">
      <c r="N205" s="456" t="s">
        <v>1347</v>
      </c>
      <c r="O205" s="456" t="s">
        <v>1347</v>
      </c>
    </row>
    <row r="206" spans="14:15" ht="16.5" hidden="1" customHeight="1">
      <c r="N206" s="456" t="s">
        <v>1348</v>
      </c>
      <c r="O206" s="456" t="s">
        <v>1348</v>
      </c>
    </row>
    <row r="207" spans="14:15" ht="16.5" hidden="1" customHeight="1">
      <c r="N207" s="456" t="s">
        <v>1349</v>
      </c>
      <c r="O207" s="456" t="s">
        <v>1349</v>
      </c>
    </row>
    <row r="208" spans="14:15" ht="16.5" hidden="1" customHeight="1">
      <c r="N208" s="456" t="s">
        <v>1350</v>
      </c>
      <c r="O208" s="456" t="s">
        <v>1350</v>
      </c>
    </row>
    <row r="209" spans="14:15" ht="16.5" hidden="1" customHeight="1">
      <c r="N209" s="456" t="s">
        <v>1351</v>
      </c>
      <c r="O209" s="456" t="s">
        <v>1351</v>
      </c>
    </row>
    <row r="210" spans="14:15" ht="16.5" hidden="1" customHeight="1">
      <c r="N210" s="456" t="s">
        <v>1352</v>
      </c>
      <c r="O210" s="456" t="s">
        <v>1352</v>
      </c>
    </row>
    <row r="211" spans="14:15" ht="16.5" hidden="1" customHeight="1">
      <c r="N211" s="456" t="s">
        <v>1353</v>
      </c>
      <c r="O211" s="456" t="s">
        <v>1353</v>
      </c>
    </row>
    <row r="212" spans="14:15" ht="16.5" hidden="1" customHeight="1">
      <c r="N212" s="456" t="s">
        <v>1354</v>
      </c>
      <c r="O212" s="456" t="s">
        <v>1354</v>
      </c>
    </row>
    <row r="213" spans="14:15" ht="16.5" hidden="1" customHeight="1">
      <c r="N213" s="456" t="s">
        <v>1355</v>
      </c>
      <c r="O213" s="456" t="s">
        <v>1355</v>
      </c>
    </row>
    <row r="214" spans="14:15" ht="16.5" hidden="1" customHeight="1">
      <c r="N214" s="456" t="s">
        <v>1356</v>
      </c>
      <c r="O214" s="456" t="s">
        <v>1356</v>
      </c>
    </row>
    <row r="215" spans="14:15" ht="16.5" hidden="1" customHeight="1">
      <c r="N215" s="456" t="s">
        <v>1357</v>
      </c>
      <c r="O215" s="456" t="s">
        <v>1357</v>
      </c>
    </row>
    <row r="216" spans="14:15" ht="16.5" hidden="1" customHeight="1">
      <c r="N216" s="456" t="s">
        <v>1358</v>
      </c>
      <c r="O216" s="456" t="s">
        <v>1358</v>
      </c>
    </row>
    <row r="217" spans="14:15" ht="16.5" hidden="1" customHeight="1">
      <c r="N217" s="456" t="s">
        <v>1359</v>
      </c>
      <c r="O217" s="456" t="s">
        <v>1359</v>
      </c>
    </row>
    <row r="218" spans="14:15" ht="16.5" hidden="1" customHeight="1">
      <c r="N218" s="456" t="s">
        <v>1360</v>
      </c>
      <c r="O218" s="456" t="s">
        <v>1360</v>
      </c>
    </row>
    <row r="219" spans="14:15" ht="16.5" hidden="1" customHeight="1">
      <c r="N219" s="456" t="s">
        <v>1361</v>
      </c>
      <c r="O219" s="456" t="s">
        <v>1361</v>
      </c>
    </row>
    <row r="220" spans="14:15" ht="16.5" hidden="1" customHeight="1">
      <c r="N220" s="456" t="s">
        <v>1362</v>
      </c>
      <c r="O220" s="456" t="s">
        <v>1362</v>
      </c>
    </row>
    <row r="221" spans="14:15" ht="16.5" hidden="1" customHeight="1">
      <c r="N221" s="456" t="s">
        <v>1363</v>
      </c>
      <c r="O221" s="456" t="s">
        <v>1363</v>
      </c>
    </row>
    <row r="222" spans="14:15" ht="16.5" hidden="1" customHeight="1">
      <c r="N222" s="456" t="s">
        <v>1364</v>
      </c>
      <c r="O222" s="456" t="s">
        <v>1364</v>
      </c>
    </row>
    <row r="223" spans="14:15" ht="16.5" hidden="1" customHeight="1">
      <c r="N223" s="456" t="s">
        <v>1365</v>
      </c>
      <c r="O223" s="456" t="s">
        <v>1365</v>
      </c>
    </row>
    <row r="224" spans="14:15" ht="16.5" hidden="1" customHeight="1">
      <c r="N224" s="456" t="s">
        <v>1366</v>
      </c>
      <c r="O224" s="456" t="s">
        <v>1366</v>
      </c>
    </row>
    <row r="225" spans="14:15" ht="16.5" hidden="1" customHeight="1">
      <c r="N225" s="456" t="s">
        <v>1367</v>
      </c>
      <c r="O225" s="456" t="s">
        <v>1367</v>
      </c>
    </row>
    <row r="226" spans="14:15" ht="16.5" hidden="1" customHeight="1">
      <c r="N226" s="456" t="s">
        <v>1368</v>
      </c>
      <c r="O226" s="456" t="s">
        <v>1368</v>
      </c>
    </row>
    <row r="227" spans="14:15" ht="16.5" hidden="1" customHeight="1">
      <c r="N227" s="456" t="s">
        <v>1369</v>
      </c>
      <c r="O227" s="456" t="s">
        <v>1369</v>
      </c>
    </row>
    <row r="228" spans="14:15" ht="16.5" hidden="1" customHeight="1">
      <c r="N228" s="456" t="s">
        <v>1370</v>
      </c>
      <c r="O228" s="456" t="s">
        <v>1370</v>
      </c>
    </row>
    <row r="229" spans="14:15" ht="16.5" hidden="1" customHeight="1">
      <c r="N229" s="456" t="s">
        <v>1371</v>
      </c>
      <c r="O229" s="456" t="s">
        <v>1371</v>
      </c>
    </row>
    <row r="230" spans="14:15" ht="16.5" hidden="1" customHeight="1">
      <c r="N230" s="456" t="s">
        <v>1372</v>
      </c>
      <c r="O230" s="456" t="s">
        <v>1372</v>
      </c>
    </row>
    <row r="231" spans="14:15" ht="16.5" hidden="1" customHeight="1">
      <c r="N231" s="456" t="s">
        <v>1373</v>
      </c>
      <c r="O231" s="456" t="s">
        <v>1373</v>
      </c>
    </row>
    <row r="232" spans="14:15" ht="16.5" hidden="1" customHeight="1">
      <c r="N232" s="456" t="s">
        <v>1374</v>
      </c>
      <c r="O232" s="456" t="s">
        <v>1374</v>
      </c>
    </row>
    <row r="233" spans="14:15" ht="16.5" hidden="1" customHeight="1">
      <c r="N233" s="456" t="s">
        <v>1375</v>
      </c>
      <c r="O233" s="456" t="s">
        <v>1375</v>
      </c>
    </row>
    <row r="234" spans="14:15" ht="16.5" hidden="1" customHeight="1">
      <c r="N234" s="456" t="s">
        <v>1376</v>
      </c>
      <c r="O234" s="456" t="s">
        <v>1376</v>
      </c>
    </row>
    <row r="235" spans="14:15" ht="16.5" hidden="1" customHeight="1">
      <c r="N235" s="456" t="s">
        <v>1377</v>
      </c>
      <c r="O235" s="456" t="s">
        <v>1377</v>
      </c>
    </row>
    <row r="236" spans="14:15" ht="16.5" hidden="1" customHeight="1">
      <c r="N236" s="456" t="s">
        <v>1378</v>
      </c>
      <c r="O236" s="456" t="s">
        <v>1378</v>
      </c>
    </row>
    <row r="237" spans="14:15" ht="16.5" hidden="1" customHeight="1">
      <c r="N237" s="456" t="s">
        <v>1379</v>
      </c>
      <c r="O237" s="456" t="s">
        <v>1379</v>
      </c>
    </row>
    <row r="238" spans="14:15" ht="16.5" hidden="1" customHeight="1">
      <c r="N238" s="456" t="s">
        <v>1380</v>
      </c>
      <c r="O238" s="456" t="s">
        <v>1380</v>
      </c>
    </row>
    <row r="239" spans="14:15" ht="16.5" hidden="1" customHeight="1">
      <c r="N239" s="456" t="s">
        <v>1381</v>
      </c>
      <c r="O239" s="456" t="s">
        <v>1381</v>
      </c>
    </row>
    <row r="240" spans="14:15" ht="16.5" hidden="1" customHeight="1">
      <c r="N240" s="456" t="s">
        <v>1382</v>
      </c>
      <c r="O240" s="456" t="s">
        <v>1382</v>
      </c>
    </row>
    <row r="241" spans="14:15" ht="16.5" hidden="1" customHeight="1">
      <c r="N241" s="456" t="s">
        <v>1383</v>
      </c>
      <c r="O241" s="456" t="s">
        <v>1383</v>
      </c>
    </row>
    <row r="242" spans="14:15" ht="16.5" hidden="1" customHeight="1">
      <c r="N242" s="456" t="s">
        <v>1384</v>
      </c>
      <c r="O242" s="456" t="s">
        <v>1384</v>
      </c>
    </row>
    <row r="243" spans="14:15" ht="16.5" hidden="1" customHeight="1">
      <c r="N243" s="456" t="s">
        <v>1385</v>
      </c>
      <c r="O243" s="456" t="s">
        <v>1385</v>
      </c>
    </row>
    <row r="244" spans="14:15" ht="16.5" hidden="1" customHeight="1">
      <c r="N244" s="456" t="s">
        <v>1386</v>
      </c>
      <c r="O244" s="456" t="s">
        <v>1386</v>
      </c>
    </row>
    <row r="245" spans="14:15" ht="16.5" hidden="1" customHeight="1">
      <c r="N245" s="456" t="s">
        <v>1387</v>
      </c>
      <c r="O245" s="456" t="s">
        <v>1387</v>
      </c>
    </row>
    <row r="246" spans="14:15" ht="16.5" hidden="1" customHeight="1">
      <c r="N246" s="456" t="s">
        <v>1388</v>
      </c>
      <c r="O246" s="456" t="s">
        <v>1388</v>
      </c>
    </row>
    <row r="247" spans="14:15" ht="16.5" hidden="1" customHeight="1">
      <c r="N247" s="456" t="s">
        <v>1389</v>
      </c>
      <c r="O247" s="456" t="s">
        <v>1389</v>
      </c>
    </row>
    <row r="248" spans="14:15" ht="16.5" hidden="1" customHeight="1">
      <c r="N248" s="456" t="s">
        <v>1390</v>
      </c>
      <c r="O248" s="456" t="s">
        <v>1390</v>
      </c>
    </row>
    <row r="249" spans="14:15" ht="16.5" hidden="1" customHeight="1">
      <c r="N249" s="456" t="s">
        <v>1391</v>
      </c>
      <c r="O249" s="456" t="s">
        <v>1391</v>
      </c>
    </row>
  </sheetData>
  <mergeCells count="66">
    <mergeCell ref="A10:B10"/>
    <mergeCell ref="C10:I10"/>
    <mergeCell ref="E7:F7"/>
    <mergeCell ref="E8:F8"/>
    <mergeCell ref="E9:F9"/>
    <mergeCell ref="G7:I7"/>
    <mergeCell ref="G8:I8"/>
    <mergeCell ref="G9:I9"/>
    <mergeCell ref="A7:B7"/>
    <mergeCell ref="C7:D7"/>
    <mergeCell ref="A8:B8"/>
    <mergeCell ref="C8:D8"/>
    <mergeCell ref="A9:B9"/>
    <mergeCell ref="C9:D9"/>
    <mergeCell ref="A20:B20"/>
    <mergeCell ref="D20:E20"/>
    <mergeCell ref="G20:H20"/>
    <mergeCell ref="G19:H19"/>
    <mergeCell ref="G18:H18"/>
    <mergeCell ref="A18:B18"/>
    <mergeCell ref="D18:E18"/>
    <mergeCell ref="A19:B19"/>
    <mergeCell ref="D19:E19"/>
    <mergeCell ref="A25:B25"/>
    <mergeCell ref="D25:E25"/>
    <mergeCell ref="G25:H25"/>
    <mergeCell ref="G21:H21"/>
    <mergeCell ref="G22:H22"/>
    <mergeCell ref="A21:B21"/>
    <mergeCell ref="D21:E21"/>
    <mergeCell ref="A22:B22"/>
    <mergeCell ref="D22:E22"/>
    <mergeCell ref="A23:B23"/>
    <mergeCell ref="D23:E23"/>
    <mergeCell ref="G23:H23"/>
    <mergeCell ref="A24:B24"/>
    <mergeCell ref="D24:E24"/>
    <mergeCell ref="G24:H24"/>
    <mergeCell ref="A1:I1"/>
    <mergeCell ref="A2:I2"/>
    <mergeCell ref="A4:I4"/>
    <mergeCell ref="A5:B5"/>
    <mergeCell ref="C5:D5"/>
    <mergeCell ref="A6:B6"/>
    <mergeCell ref="C6:D6"/>
    <mergeCell ref="E6:F6"/>
    <mergeCell ref="G6:I6"/>
    <mergeCell ref="E5:F5"/>
    <mergeCell ref="G5:I5"/>
    <mergeCell ref="A11:I11"/>
    <mergeCell ref="F12:G12"/>
    <mergeCell ref="H12:I12"/>
    <mergeCell ref="F13:G13"/>
    <mergeCell ref="H13:I13"/>
    <mergeCell ref="A14:B14"/>
    <mergeCell ref="C14:E14"/>
    <mergeCell ref="F14:G14"/>
    <mergeCell ref="H14:I14"/>
    <mergeCell ref="D12:E12"/>
    <mergeCell ref="A13:C13"/>
    <mergeCell ref="D13:E13"/>
    <mergeCell ref="A15:B15"/>
    <mergeCell ref="H15:I15"/>
    <mergeCell ref="A16:C16"/>
    <mergeCell ref="H16:I16"/>
    <mergeCell ref="A17:I17"/>
  </mergeCells>
  <phoneticPr fontId="7" type="noConversion"/>
  <dataValidations count="10">
    <dataValidation type="list" allowBlank="1" showInputMessage="1" showErrorMessage="1" sqref="C8:D8 H12:I12 G7:G9 E14">
      <formula1>"是,否"</formula1>
    </dataValidation>
    <dataValidation type="list" allowBlank="1" showInputMessage="1" showErrorMessage="1" sqref="C5:D5">
      <formula1>$K$2:$K$7</formula1>
    </dataValidation>
    <dataValidation type="list" allowBlank="1" showInputMessage="1" showErrorMessage="1" sqref="H13:I13">
      <formula1>$K$9:$K$11</formula1>
    </dataValidation>
    <dataValidation type="list" allowBlank="1" showInputMessage="1" showErrorMessage="1" sqref="C19:C25">
      <formula1>$K$14:$K$46</formula1>
    </dataValidation>
    <dataValidation type="list" allowBlank="1" showInputMessage="1" showErrorMessage="1" sqref="I19:I25">
      <formula1>$O$9:$O$249</formula1>
    </dataValidation>
    <dataValidation type="list" allowBlank="1" showInputMessage="1" showErrorMessage="1" sqref="H16:I16">
      <formula1>"分立企业,被分立企业,被分立企业股东"</formula1>
    </dataValidation>
    <dataValidation type="list" allowBlank="1" showInputMessage="1" showErrorMessage="1" sqref="E16:G16">
      <formula1>"收购方,转让方,被收购企业"</formula1>
    </dataValidation>
    <dataValidation type="list" allowBlank="1" showInputMessage="1" showErrorMessage="1" sqref="D16">
      <formula1>"债务人,债权人"</formula1>
    </dataValidation>
    <dataValidation type="list" allowBlank="1" showInputMessage="1" showErrorMessage="1" sqref="C9:D9">
      <formula1>"是（境内）,是（境外）,否"</formula1>
    </dataValidation>
    <dataValidation type="list" allowBlank="1" showInputMessage="1" showErrorMessage="1" sqref="C10">
      <formula1>"企业会计准则＿一般企业,企业会计准则＿银行,企业会计准则＿证券,企业会计准则＿保险,企业会计准则＿担保, 小企业会计准则,企业会计制度,事业单位会计准则,事业单位会计制度,事业单位会计准则＿科学事业单位会计制度,事业单位会计准则＿医院会计制度,事业单位会计准则＿高等学校会计制度,事业单位会计准则＿中小学校会计制度,事业单位会计准则＿彩票机构会计制度, 民间非营利组织会计制度,村集体经济组织会计制度, 农民专业合作社财务会计制度（试行）, 其他"</formula1>
    </dataValidation>
  </dataValidations>
  <hyperlinks>
    <hyperlink ref="A1:I1" location="数据库!A1" display="A000000"/>
  </hyperlinks>
  <printOptions horizontalCentered="1"/>
  <pageMargins left="0.45" right="0.22" top="0.78740157480314965" bottom="0.39370078740157483" header="0.59055118110236227" footer="0"/>
  <pageSetup paperSize="9" scale="74" orientation="portrait" r:id="rId1"/>
  <headerFooter scaleWithDoc="0" alignWithMargins="0"/>
  <drawing r:id="rId2"/>
</worksheet>
</file>

<file path=xl/worksheets/sheet30.xml><?xml version="1.0" encoding="utf-8"?>
<worksheet xmlns="http://schemas.openxmlformats.org/spreadsheetml/2006/main" xmlns:r="http://schemas.openxmlformats.org/officeDocument/2006/relationships">
  <sheetPr codeName="Sheet73" enableFormatConditionsCalculation="0">
    <tabColor rgb="FF00B050"/>
    <pageSetUpPr fitToPage="1"/>
  </sheetPr>
  <dimension ref="A1:K39"/>
  <sheetViews>
    <sheetView topLeftCell="A4" zoomScaleSheetLayoutView="100" workbookViewId="0">
      <selection sqref="A1:D1"/>
    </sheetView>
  </sheetViews>
  <sheetFormatPr defaultRowHeight="20.100000000000001" customHeight="1"/>
  <cols>
    <col min="1" max="1" width="4.75" style="44" customWidth="1"/>
    <col min="2" max="2" width="7.625" style="44" customWidth="1"/>
    <col min="3" max="3" width="56.375" style="45" customWidth="1"/>
    <col min="4" max="4" width="23.125" style="45" customWidth="1"/>
    <col min="5" max="5" width="9" style="45"/>
    <col min="6" max="6" width="8" style="45" bestFit="1" customWidth="1"/>
    <col min="7" max="7" width="9.625" style="45" bestFit="1" customWidth="1"/>
    <col min="8" max="11" width="8" style="45" bestFit="1" customWidth="1"/>
    <col min="12" max="16384" width="9" style="45"/>
  </cols>
  <sheetData>
    <row r="1" spans="1:11" s="53" customFormat="1" ht="20.100000000000001" customHeight="1">
      <c r="A1" s="898" t="s">
        <v>235</v>
      </c>
      <c r="B1" s="898"/>
      <c r="C1" s="898"/>
      <c r="D1" s="898"/>
      <c r="F1" s="344"/>
      <c r="G1" s="345"/>
      <c r="H1" s="345"/>
      <c r="I1" s="344"/>
      <c r="J1" s="345"/>
      <c r="K1" s="345"/>
    </row>
    <row r="2" spans="1:11" s="314" customFormat="1" ht="33" customHeight="1">
      <c r="A2" s="899" t="s">
        <v>1423</v>
      </c>
      <c r="B2" s="899"/>
      <c r="C2" s="899"/>
      <c r="D2" s="899"/>
      <c r="F2" s="346"/>
      <c r="G2" s="346"/>
      <c r="H2" s="346"/>
      <c r="I2" s="346"/>
      <c r="J2" s="346"/>
      <c r="K2" s="346"/>
    </row>
    <row r="3" spans="1:11" ht="20.100000000000001" customHeight="1">
      <c r="A3" s="47"/>
      <c r="B3" s="46"/>
      <c r="C3" s="47"/>
      <c r="D3" s="47"/>
    </row>
    <row r="4" spans="1:11" ht="15" customHeight="1">
      <c r="A4" s="279" t="s">
        <v>0</v>
      </c>
      <c r="B4" s="840" t="s">
        <v>198</v>
      </c>
      <c r="C4" s="840"/>
      <c r="D4" s="49" t="s">
        <v>3</v>
      </c>
    </row>
    <row r="5" spans="1:11" ht="15" customHeight="1">
      <c r="A5" s="279">
        <v>1</v>
      </c>
      <c r="B5" s="896" t="s">
        <v>753</v>
      </c>
      <c r="C5" s="896"/>
      <c r="D5" s="97"/>
    </row>
    <row r="6" spans="1:11" ht="15" customHeight="1">
      <c r="A6" s="279">
        <v>2</v>
      </c>
      <c r="B6" s="896" t="s">
        <v>754</v>
      </c>
      <c r="C6" s="896"/>
      <c r="D6" s="250">
        <f>A107041高新技术!I36</f>
        <v>0</v>
      </c>
    </row>
    <row r="7" spans="1:11" ht="30" customHeight="1">
      <c r="A7" s="351">
        <v>3</v>
      </c>
      <c r="B7" s="896" t="s">
        <v>1037</v>
      </c>
      <c r="C7" s="896"/>
      <c r="D7" s="250">
        <f>A107041高新技术!I37</f>
        <v>0</v>
      </c>
    </row>
    <row r="8" spans="1:11" ht="15" customHeight="1">
      <c r="A8" s="351">
        <v>4</v>
      </c>
      <c r="B8" s="896" t="s">
        <v>1024</v>
      </c>
      <c r="C8" s="896"/>
      <c r="D8" s="97"/>
    </row>
    <row r="9" spans="1:11" ht="15" customHeight="1">
      <c r="A9" s="351">
        <v>5</v>
      </c>
      <c r="B9" s="896" t="s">
        <v>755</v>
      </c>
      <c r="C9" s="896"/>
      <c r="D9" s="97"/>
    </row>
    <row r="10" spans="1:11" ht="15" customHeight="1">
      <c r="A10" s="351">
        <v>6</v>
      </c>
      <c r="B10" s="896" t="s">
        <v>756</v>
      </c>
      <c r="C10" s="896"/>
      <c r="D10" s="97"/>
    </row>
    <row r="11" spans="1:11" ht="15" customHeight="1">
      <c r="A11" s="351">
        <v>7</v>
      </c>
      <c r="B11" s="896" t="s">
        <v>757</v>
      </c>
      <c r="C11" s="896"/>
      <c r="D11" s="97"/>
    </row>
    <row r="12" spans="1:11" ht="15" customHeight="1">
      <c r="A12" s="351">
        <v>8</v>
      </c>
      <c r="B12" s="896" t="s">
        <v>758</v>
      </c>
      <c r="C12" s="896"/>
      <c r="D12" s="97"/>
    </row>
    <row r="13" spans="1:11" ht="15" customHeight="1">
      <c r="A13" s="351">
        <v>9</v>
      </c>
      <c r="B13" s="896" t="s">
        <v>759</v>
      </c>
      <c r="C13" s="896"/>
      <c r="D13" s="97"/>
    </row>
    <row r="14" spans="1:11" ht="15" customHeight="1">
      <c r="A14" s="351">
        <v>10</v>
      </c>
      <c r="B14" s="896" t="s">
        <v>760</v>
      </c>
      <c r="C14" s="896"/>
      <c r="D14" s="97"/>
    </row>
    <row r="15" spans="1:11" ht="15" customHeight="1">
      <c r="A15" s="351">
        <v>11</v>
      </c>
      <c r="B15" s="896" t="s">
        <v>761</v>
      </c>
      <c r="C15" s="896"/>
      <c r="D15" s="97"/>
    </row>
    <row r="16" spans="1:11" ht="15" customHeight="1">
      <c r="A16" s="351">
        <v>12</v>
      </c>
      <c r="B16" s="896" t="s">
        <v>762</v>
      </c>
      <c r="C16" s="896"/>
      <c r="D16" s="97"/>
    </row>
    <row r="17" spans="1:4" ht="15" customHeight="1">
      <c r="A17" s="351">
        <v>13</v>
      </c>
      <c r="B17" s="896" t="s">
        <v>763</v>
      </c>
      <c r="C17" s="896"/>
      <c r="D17" s="97"/>
    </row>
    <row r="18" spans="1:4" ht="15" customHeight="1">
      <c r="A18" s="351">
        <v>14</v>
      </c>
      <c r="B18" s="896" t="s">
        <v>764</v>
      </c>
      <c r="C18" s="896"/>
      <c r="D18" s="97"/>
    </row>
    <row r="19" spans="1:4" ht="15" customHeight="1">
      <c r="A19" s="351">
        <v>15</v>
      </c>
      <c r="B19" s="896" t="s">
        <v>765</v>
      </c>
      <c r="C19" s="896"/>
      <c r="D19" s="97"/>
    </row>
    <row r="20" spans="1:4" ht="30" customHeight="1">
      <c r="A20" s="351">
        <v>16</v>
      </c>
      <c r="B20" s="896" t="s">
        <v>1036</v>
      </c>
      <c r="C20" s="896"/>
      <c r="D20" s="97"/>
    </row>
    <row r="21" spans="1:4" ht="15" customHeight="1">
      <c r="A21" s="351">
        <v>17</v>
      </c>
      <c r="B21" s="896" t="s">
        <v>766</v>
      </c>
      <c r="C21" s="896"/>
      <c r="D21" s="97"/>
    </row>
    <row r="22" spans="1:4" ht="15" customHeight="1">
      <c r="A22" s="351">
        <v>18</v>
      </c>
      <c r="B22" s="896" t="s">
        <v>767</v>
      </c>
      <c r="C22" s="896"/>
      <c r="D22" s="97"/>
    </row>
    <row r="23" spans="1:4" ht="15" customHeight="1">
      <c r="A23" s="351">
        <v>19</v>
      </c>
      <c r="B23" s="896" t="s">
        <v>768</v>
      </c>
      <c r="C23" s="896"/>
      <c r="D23" s="97"/>
    </row>
    <row r="24" spans="1:4" ht="15" customHeight="1">
      <c r="A24" s="351">
        <v>20</v>
      </c>
      <c r="B24" s="896" t="s">
        <v>1025</v>
      </c>
      <c r="C24" s="896"/>
      <c r="D24" s="97"/>
    </row>
    <row r="25" spans="1:4" ht="15" customHeight="1">
      <c r="A25" s="351">
        <v>21</v>
      </c>
      <c r="B25" s="896" t="s">
        <v>769</v>
      </c>
      <c r="C25" s="896"/>
      <c r="D25" s="97"/>
    </row>
    <row r="26" spans="1:4" ht="15" customHeight="1">
      <c r="A26" s="351">
        <v>22</v>
      </c>
      <c r="B26" s="896" t="s">
        <v>770</v>
      </c>
      <c r="C26" s="896"/>
      <c r="D26" s="97"/>
    </row>
    <row r="27" spans="1:4" ht="15" customHeight="1">
      <c r="A27" s="351">
        <v>23</v>
      </c>
      <c r="B27" s="896" t="s">
        <v>771</v>
      </c>
      <c r="C27" s="896"/>
      <c r="D27" s="97"/>
    </row>
    <row r="28" spans="1:4" ht="30" customHeight="1">
      <c r="A28" s="351">
        <v>24</v>
      </c>
      <c r="B28" s="896" t="s">
        <v>1038</v>
      </c>
      <c r="C28" s="896"/>
      <c r="D28" s="97"/>
    </row>
    <row r="29" spans="1:4" ht="15" customHeight="1">
      <c r="A29" s="351">
        <v>25</v>
      </c>
      <c r="B29" s="896" t="s">
        <v>772</v>
      </c>
      <c r="C29" s="896"/>
      <c r="D29" s="97"/>
    </row>
    <row r="30" spans="1:4" ht="15" customHeight="1">
      <c r="A30" s="351">
        <v>26</v>
      </c>
      <c r="B30" s="896" t="s">
        <v>1026</v>
      </c>
      <c r="C30" s="896"/>
      <c r="D30" s="97"/>
    </row>
    <row r="31" spans="1:4" ht="30" customHeight="1">
      <c r="A31" s="351">
        <v>27</v>
      </c>
      <c r="B31" s="896" t="s">
        <v>1027</v>
      </c>
      <c r="C31" s="896"/>
      <c r="D31" s="97"/>
    </row>
    <row r="32" spans="1:4" ht="15" customHeight="1">
      <c r="A32" s="351">
        <v>28</v>
      </c>
      <c r="B32" s="896" t="s">
        <v>1028</v>
      </c>
      <c r="C32" s="896"/>
      <c r="D32" s="97"/>
    </row>
    <row r="33" spans="1:4" ht="15" customHeight="1">
      <c r="A33" s="351">
        <v>29</v>
      </c>
      <c r="B33" s="896" t="s">
        <v>1030</v>
      </c>
      <c r="C33" s="896"/>
      <c r="D33" s="97"/>
    </row>
    <row r="34" spans="1:4" ht="15" customHeight="1">
      <c r="A34" s="351">
        <v>30</v>
      </c>
      <c r="B34" s="896" t="s">
        <v>1031</v>
      </c>
      <c r="C34" s="896"/>
      <c r="D34" s="97"/>
    </row>
    <row r="35" spans="1:4" ht="15" customHeight="1">
      <c r="A35" s="279">
        <v>30.1</v>
      </c>
      <c r="B35" s="897" t="s">
        <v>1029</v>
      </c>
      <c r="C35" s="897"/>
      <c r="D35" s="97"/>
    </row>
    <row r="36" spans="1:4" ht="15" customHeight="1">
      <c r="A36" s="351">
        <v>30.2</v>
      </c>
      <c r="B36" s="894" t="s">
        <v>1032</v>
      </c>
      <c r="C36" s="895"/>
      <c r="D36" s="97"/>
    </row>
    <row r="37" spans="1:4" ht="15" customHeight="1">
      <c r="A37" s="279">
        <v>31</v>
      </c>
      <c r="B37" s="896" t="s">
        <v>1033</v>
      </c>
      <c r="C37" s="896"/>
      <c r="D37" s="97"/>
    </row>
    <row r="38" spans="1:4" ht="30" customHeight="1">
      <c r="A38" s="279">
        <v>32</v>
      </c>
      <c r="B38" s="751" t="s">
        <v>1034</v>
      </c>
      <c r="C38" s="751"/>
      <c r="D38" s="97"/>
    </row>
    <row r="39" spans="1:4" ht="15" customHeight="1">
      <c r="A39" s="279">
        <v>33</v>
      </c>
      <c r="B39" s="896" t="s">
        <v>1035</v>
      </c>
      <c r="C39" s="896"/>
      <c r="D39" s="250">
        <f>SUM(D5:D8)+SUM(D9:D31)-D32+D33+D37+D38</f>
        <v>0</v>
      </c>
    </row>
  </sheetData>
  <mergeCells count="38">
    <mergeCell ref="B6:C6"/>
    <mergeCell ref="B7:C7"/>
    <mergeCell ref="B8:C8"/>
    <mergeCell ref="A1:D1"/>
    <mergeCell ref="B4:C4"/>
    <mergeCell ref="B5:C5"/>
    <mergeCell ref="A2:D2"/>
    <mergeCell ref="B9:C9"/>
    <mergeCell ref="B10:C10"/>
    <mergeCell ref="B11:C11"/>
    <mergeCell ref="B12:C12"/>
    <mergeCell ref="B13:C13"/>
    <mergeCell ref="B22:C22"/>
    <mergeCell ref="B23:C23"/>
    <mergeCell ref="B26:C26"/>
    <mergeCell ref="B14:C14"/>
    <mergeCell ref="B15:C15"/>
    <mergeCell ref="B16:C16"/>
    <mergeCell ref="B24:C24"/>
    <mergeCell ref="B25:C25"/>
    <mergeCell ref="B17:C17"/>
    <mergeCell ref="B18:C18"/>
    <mergeCell ref="B19:C19"/>
    <mergeCell ref="B20:C20"/>
    <mergeCell ref="B21:C21"/>
    <mergeCell ref="B27:C27"/>
    <mergeCell ref="B28:C28"/>
    <mergeCell ref="B29:C29"/>
    <mergeCell ref="B30:C30"/>
    <mergeCell ref="B31:C31"/>
    <mergeCell ref="B36:C36"/>
    <mergeCell ref="B38:C38"/>
    <mergeCell ref="B39:C39"/>
    <mergeCell ref="B32:C32"/>
    <mergeCell ref="B33:C33"/>
    <mergeCell ref="B34:C34"/>
    <mergeCell ref="B35:C35"/>
    <mergeCell ref="B37:C37"/>
  </mergeCells>
  <phoneticPr fontId="7" type="noConversion"/>
  <hyperlinks>
    <hyperlink ref="A2:D2" location="减免所得!A1" display="减免所得税优惠明细表"/>
    <hyperlink ref="A1:D1" location="数据库!A1" display="A107040"/>
  </hyperlinks>
  <printOptions horizontalCentered="1"/>
  <pageMargins left="0.78740157480314965" right="0.39370078740157483" top="0.78740157480314965" bottom="0.39370078740157483" header="0" footer="0"/>
  <pageSetup paperSize="9" scale="92" orientation="portrait" r:id="rId1"/>
  <headerFooter scaleWithDoc="0" alignWithMargins="0"/>
  <drawing r:id="rId2"/>
</worksheet>
</file>

<file path=xl/worksheets/sheet31.xml><?xml version="1.0" encoding="utf-8"?>
<worksheet xmlns="http://schemas.openxmlformats.org/spreadsheetml/2006/main" xmlns:r="http://schemas.openxmlformats.org/officeDocument/2006/relationships">
  <sheetPr codeName="Sheet74" enableFormatConditionsCalculation="0">
    <tabColor rgb="FF00B050"/>
    <pageSetUpPr fitToPage="1"/>
  </sheetPr>
  <dimension ref="A1:O37"/>
  <sheetViews>
    <sheetView zoomScaleSheetLayoutView="100" workbookViewId="0">
      <selection sqref="A1:I37"/>
    </sheetView>
  </sheetViews>
  <sheetFormatPr defaultColWidth="22.875" defaultRowHeight="20.100000000000001" customHeight="1"/>
  <cols>
    <col min="1" max="1" width="4.75" style="42" customWidth="1"/>
    <col min="2" max="2" width="7.625" style="238" customWidth="1"/>
    <col min="3" max="3" width="18.375" style="43" customWidth="1"/>
    <col min="4" max="4" width="11.625" style="43" customWidth="1"/>
    <col min="5" max="5" width="10.75" style="43" customWidth="1"/>
    <col min="6" max="8" width="13.625" style="272" customWidth="1"/>
    <col min="9" max="9" width="18" style="272" bestFit="1" customWidth="1"/>
    <col min="10" max="10" width="8" style="43" bestFit="1" customWidth="1"/>
    <col min="11" max="11" width="9.625" style="43" bestFit="1" customWidth="1"/>
    <col min="12" max="15" width="8" style="43" bestFit="1" customWidth="1"/>
    <col min="16" max="16384" width="22.875" style="43"/>
  </cols>
  <sheetData>
    <row r="1" spans="1:15" s="290" customFormat="1" ht="20.100000000000001" customHeight="1">
      <c r="A1" s="596" t="s">
        <v>236</v>
      </c>
      <c r="B1" s="596"/>
      <c r="C1" s="596"/>
      <c r="D1" s="596"/>
      <c r="E1" s="596"/>
      <c r="F1" s="596"/>
      <c r="H1" s="291"/>
      <c r="I1" s="291"/>
      <c r="J1" s="344"/>
      <c r="K1" s="345"/>
      <c r="L1" s="345"/>
      <c r="M1" s="344"/>
      <c r="N1" s="345"/>
      <c r="O1" s="345"/>
    </row>
    <row r="2" spans="1:15" s="433" customFormat="1" ht="33.75" customHeight="1">
      <c r="A2" s="900" t="s">
        <v>492</v>
      </c>
      <c r="B2" s="900"/>
      <c r="C2" s="900"/>
      <c r="D2" s="900"/>
      <c r="E2" s="900"/>
      <c r="F2" s="900"/>
      <c r="G2" s="900"/>
      <c r="H2" s="900"/>
      <c r="I2" s="900"/>
      <c r="J2" s="421"/>
      <c r="K2" s="421"/>
      <c r="L2" s="421"/>
      <c r="M2" s="421"/>
      <c r="N2" s="421"/>
      <c r="O2" s="421"/>
    </row>
    <row r="3" spans="1:15" ht="20.100000000000001" customHeight="1">
      <c r="A3" s="901" t="s">
        <v>1044</v>
      </c>
      <c r="B3" s="902"/>
      <c r="C3" s="902"/>
      <c r="D3" s="902"/>
      <c r="E3" s="902"/>
      <c r="F3" s="902"/>
      <c r="G3" s="902"/>
      <c r="H3" s="902"/>
      <c r="I3" s="903"/>
    </row>
    <row r="4" spans="1:15" ht="20.100000000000001" customHeight="1">
      <c r="A4" s="354">
        <v>1</v>
      </c>
      <c r="B4" s="820" t="s">
        <v>1040</v>
      </c>
      <c r="C4" s="821"/>
      <c r="D4" s="817" t="s">
        <v>773</v>
      </c>
      <c r="E4" s="817"/>
      <c r="F4" s="356" t="s">
        <v>1041</v>
      </c>
      <c r="G4" s="817"/>
      <c r="H4" s="817"/>
      <c r="I4" s="817"/>
    </row>
    <row r="5" spans="1:15" ht="20.100000000000001" customHeight="1">
      <c r="A5" s="354">
        <v>2</v>
      </c>
      <c r="B5" s="822"/>
      <c r="C5" s="823"/>
      <c r="D5" s="817"/>
      <c r="E5" s="817"/>
      <c r="F5" s="354" t="s">
        <v>1042</v>
      </c>
      <c r="G5" s="770"/>
      <c r="H5" s="770"/>
      <c r="I5" s="770"/>
    </row>
    <row r="6" spans="1:15" ht="20.100000000000001" customHeight="1">
      <c r="A6" s="354">
        <v>3</v>
      </c>
      <c r="B6" s="824"/>
      <c r="C6" s="825"/>
      <c r="D6" s="817"/>
      <c r="E6" s="817"/>
      <c r="F6" s="356" t="s">
        <v>1043</v>
      </c>
      <c r="G6" s="817"/>
      <c r="H6" s="817"/>
      <c r="I6" s="817"/>
    </row>
    <row r="7" spans="1:15" ht="20.100000000000001" customHeight="1">
      <c r="A7" s="222">
        <v>3</v>
      </c>
      <c r="B7" s="908" t="s">
        <v>493</v>
      </c>
      <c r="C7" s="908"/>
      <c r="D7" s="908"/>
      <c r="E7" s="908"/>
      <c r="F7" s="908"/>
      <c r="G7" s="908"/>
      <c r="H7" s="908"/>
      <c r="I7" s="908"/>
    </row>
    <row r="8" spans="1:15" ht="20.100000000000001" customHeight="1">
      <c r="A8" s="222">
        <v>4</v>
      </c>
      <c r="B8" s="817" t="s">
        <v>494</v>
      </c>
      <c r="C8" s="816" t="s">
        <v>774</v>
      </c>
      <c r="D8" s="816"/>
      <c r="E8" s="816"/>
      <c r="F8" s="816"/>
      <c r="G8" s="816"/>
      <c r="H8" s="816"/>
      <c r="I8" s="271">
        <f>I9+I10</f>
        <v>0</v>
      </c>
    </row>
    <row r="9" spans="1:15" ht="20.100000000000001" customHeight="1">
      <c r="A9" s="222">
        <v>5</v>
      </c>
      <c r="B9" s="817"/>
      <c r="C9" s="904" t="s">
        <v>775</v>
      </c>
      <c r="D9" s="904"/>
      <c r="E9" s="904"/>
      <c r="F9" s="904"/>
      <c r="G9" s="904"/>
      <c r="H9" s="904"/>
      <c r="I9" s="267"/>
    </row>
    <row r="10" spans="1:15" ht="20.100000000000001" customHeight="1">
      <c r="A10" s="222">
        <v>6</v>
      </c>
      <c r="B10" s="817"/>
      <c r="C10" s="905" t="s">
        <v>776</v>
      </c>
      <c r="D10" s="905"/>
      <c r="E10" s="905"/>
      <c r="F10" s="905"/>
      <c r="G10" s="905"/>
      <c r="H10" s="905"/>
      <c r="I10" s="267"/>
    </row>
    <row r="11" spans="1:15" ht="20.100000000000001" customHeight="1">
      <c r="A11" s="222">
        <v>7</v>
      </c>
      <c r="B11" s="817"/>
      <c r="C11" s="816" t="s">
        <v>777</v>
      </c>
      <c r="D11" s="816"/>
      <c r="E11" s="816"/>
      <c r="F11" s="816"/>
      <c r="G11" s="816"/>
      <c r="H11" s="816"/>
      <c r="I11" s="271">
        <f>I12-I13</f>
        <v>0</v>
      </c>
    </row>
    <row r="12" spans="1:15" ht="20.100000000000001" customHeight="1">
      <c r="A12" s="222">
        <v>8</v>
      </c>
      <c r="B12" s="817"/>
      <c r="C12" s="904" t="s">
        <v>778</v>
      </c>
      <c r="D12" s="904"/>
      <c r="E12" s="904"/>
      <c r="F12" s="904"/>
      <c r="G12" s="904"/>
      <c r="H12" s="904"/>
      <c r="I12" s="267"/>
    </row>
    <row r="13" spans="1:15" ht="20.100000000000001" customHeight="1">
      <c r="A13" s="222">
        <v>9</v>
      </c>
      <c r="B13" s="817"/>
      <c r="C13" s="905" t="s">
        <v>779</v>
      </c>
      <c r="D13" s="905"/>
      <c r="E13" s="905"/>
      <c r="F13" s="905"/>
      <c r="G13" s="905"/>
      <c r="H13" s="905"/>
      <c r="I13" s="267"/>
    </row>
    <row r="14" spans="1:15" ht="20.100000000000001" customHeight="1">
      <c r="A14" s="222">
        <v>10</v>
      </c>
      <c r="B14" s="817"/>
      <c r="C14" s="751" t="s">
        <v>780</v>
      </c>
      <c r="D14" s="751"/>
      <c r="E14" s="751"/>
      <c r="F14" s="751"/>
      <c r="G14" s="751"/>
      <c r="H14" s="751"/>
      <c r="I14" s="336" t="e">
        <f>I8/I11</f>
        <v>#DIV/0!</v>
      </c>
    </row>
    <row r="15" spans="1:15" ht="20.100000000000001" customHeight="1">
      <c r="A15" s="222">
        <v>11</v>
      </c>
      <c r="B15" s="817" t="s">
        <v>495</v>
      </c>
      <c r="C15" s="751" t="s">
        <v>931</v>
      </c>
      <c r="D15" s="751"/>
      <c r="E15" s="751"/>
      <c r="F15" s="751"/>
      <c r="G15" s="751"/>
      <c r="H15" s="751"/>
      <c r="I15" s="274"/>
    </row>
    <row r="16" spans="1:15" ht="20.100000000000001" customHeight="1">
      <c r="A16" s="222">
        <v>12</v>
      </c>
      <c r="B16" s="817"/>
      <c r="C16" s="816" t="s">
        <v>781</v>
      </c>
      <c r="D16" s="816"/>
      <c r="E16" s="816"/>
      <c r="F16" s="816"/>
      <c r="G16" s="816"/>
      <c r="H16" s="816"/>
      <c r="I16" s="274"/>
    </row>
    <row r="17" spans="1:9" ht="20.100000000000001" customHeight="1">
      <c r="A17" s="222">
        <v>13</v>
      </c>
      <c r="B17" s="817"/>
      <c r="C17" s="751" t="s">
        <v>782</v>
      </c>
      <c r="D17" s="751"/>
      <c r="E17" s="751"/>
      <c r="F17" s="751"/>
      <c r="G17" s="751"/>
      <c r="H17" s="751"/>
      <c r="I17" s="336" t="e">
        <f>I15/I16</f>
        <v>#DIV/0!</v>
      </c>
    </row>
    <row r="18" spans="1:9" ht="20.100000000000001" customHeight="1">
      <c r="A18" s="770">
        <v>14</v>
      </c>
      <c r="B18" s="817" t="s">
        <v>783</v>
      </c>
      <c r="C18" s="817" t="s">
        <v>784</v>
      </c>
      <c r="D18" s="817"/>
      <c r="E18" s="817"/>
      <c r="F18" s="269" t="s">
        <v>457</v>
      </c>
      <c r="G18" s="269" t="s">
        <v>354</v>
      </c>
      <c r="H18" s="267" t="s">
        <v>353</v>
      </c>
      <c r="I18" s="267" t="s">
        <v>118</v>
      </c>
    </row>
    <row r="19" spans="1:9" ht="20.100000000000001" customHeight="1">
      <c r="A19" s="770"/>
      <c r="B19" s="817"/>
      <c r="C19" s="817"/>
      <c r="D19" s="817"/>
      <c r="E19" s="817"/>
      <c r="F19" s="273">
        <v>1</v>
      </c>
      <c r="G19" s="273">
        <v>2</v>
      </c>
      <c r="H19" s="274">
        <v>3</v>
      </c>
      <c r="I19" s="274">
        <v>4</v>
      </c>
    </row>
    <row r="20" spans="1:9" ht="20.100000000000001" customHeight="1">
      <c r="A20" s="222">
        <v>15</v>
      </c>
      <c r="B20" s="817"/>
      <c r="C20" s="751" t="s">
        <v>785</v>
      </c>
      <c r="D20" s="751"/>
      <c r="E20" s="751"/>
      <c r="F20" s="252">
        <f>F21+F30</f>
        <v>0</v>
      </c>
      <c r="G20" s="252">
        <f t="shared" ref="G20:H20" si="0">G21+G30</f>
        <v>0</v>
      </c>
      <c r="H20" s="252">
        <f t="shared" si="0"/>
        <v>0</v>
      </c>
      <c r="I20" s="252">
        <f>F20+G20+H20</f>
        <v>0</v>
      </c>
    </row>
    <row r="21" spans="1:9" ht="20.100000000000001" customHeight="1">
      <c r="A21" s="222">
        <v>16</v>
      </c>
      <c r="B21" s="817"/>
      <c r="C21" s="907" t="s">
        <v>786</v>
      </c>
      <c r="D21" s="907"/>
      <c r="E21" s="907"/>
      <c r="F21" s="252">
        <f>SUM(F22:F29)</f>
        <v>0</v>
      </c>
      <c r="G21" s="252">
        <f t="shared" ref="G21:H21" si="1">SUM(G22:G29)</f>
        <v>0</v>
      </c>
      <c r="H21" s="252">
        <f t="shared" si="1"/>
        <v>0</v>
      </c>
      <c r="I21" s="252">
        <f t="shared" ref="I21:I29" si="2">F21+G21+H21</f>
        <v>0</v>
      </c>
    </row>
    <row r="22" spans="1:9" ht="20.100000000000001" customHeight="1">
      <c r="A22" s="222">
        <v>17</v>
      </c>
      <c r="B22" s="817"/>
      <c r="C22" s="906" t="s">
        <v>787</v>
      </c>
      <c r="D22" s="906"/>
      <c r="E22" s="906"/>
      <c r="F22" s="266"/>
      <c r="G22" s="266"/>
      <c r="H22" s="266"/>
      <c r="I22" s="252">
        <f t="shared" si="2"/>
        <v>0</v>
      </c>
    </row>
    <row r="23" spans="1:9" ht="20.100000000000001" customHeight="1">
      <c r="A23" s="222">
        <v>18</v>
      </c>
      <c r="B23" s="817"/>
      <c r="C23" s="906" t="s">
        <v>788</v>
      </c>
      <c r="D23" s="906"/>
      <c r="E23" s="906"/>
      <c r="F23" s="266"/>
      <c r="G23" s="266"/>
      <c r="H23" s="266"/>
      <c r="I23" s="252">
        <f t="shared" si="2"/>
        <v>0</v>
      </c>
    </row>
    <row r="24" spans="1:9" ht="20.100000000000001" customHeight="1">
      <c r="A24" s="222">
        <v>19</v>
      </c>
      <c r="B24" s="817"/>
      <c r="C24" s="906" t="s">
        <v>789</v>
      </c>
      <c r="D24" s="906"/>
      <c r="E24" s="906"/>
      <c r="F24" s="266"/>
      <c r="G24" s="266"/>
      <c r="H24" s="266"/>
      <c r="I24" s="252">
        <f t="shared" si="2"/>
        <v>0</v>
      </c>
    </row>
    <row r="25" spans="1:9" ht="20.100000000000001" customHeight="1">
      <c r="A25" s="222">
        <v>20</v>
      </c>
      <c r="B25" s="817"/>
      <c r="C25" s="906" t="s">
        <v>790</v>
      </c>
      <c r="D25" s="906"/>
      <c r="E25" s="906"/>
      <c r="F25" s="266"/>
      <c r="G25" s="266"/>
      <c r="H25" s="266"/>
      <c r="I25" s="252">
        <f t="shared" si="2"/>
        <v>0</v>
      </c>
    </row>
    <row r="26" spans="1:9" ht="20.100000000000001" customHeight="1">
      <c r="A26" s="222">
        <v>21</v>
      </c>
      <c r="B26" s="817"/>
      <c r="C26" s="906" t="s">
        <v>791</v>
      </c>
      <c r="D26" s="906"/>
      <c r="E26" s="906"/>
      <c r="F26" s="266"/>
      <c r="G26" s="266"/>
      <c r="H26" s="266"/>
      <c r="I26" s="252">
        <f t="shared" si="2"/>
        <v>0</v>
      </c>
    </row>
    <row r="27" spans="1:9" ht="20.100000000000001" customHeight="1">
      <c r="A27" s="222">
        <v>22</v>
      </c>
      <c r="B27" s="817"/>
      <c r="C27" s="906" t="s">
        <v>792</v>
      </c>
      <c r="D27" s="906"/>
      <c r="E27" s="906"/>
      <c r="F27" s="266"/>
      <c r="G27" s="266"/>
      <c r="H27" s="266"/>
      <c r="I27" s="252">
        <f t="shared" si="2"/>
        <v>0</v>
      </c>
    </row>
    <row r="28" spans="1:9" ht="20.100000000000001" customHeight="1">
      <c r="A28" s="222">
        <v>23</v>
      </c>
      <c r="B28" s="817"/>
      <c r="C28" s="906" t="s">
        <v>793</v>
      </c>
      <c r="D28" s="906"/>
      <c r="E28" s="906"/>
      <c r="F28" s="266"/>
      <c r="G28" s="266"/>
      <c r="H28" s="266"/>
      <c r="I28" s="252">
        <f t="shared" si="2"/>
        <v>0</v>
      </c>
    </row>
    <row r="29" spans="1:9" ht="20.100000000000001" customHeight="1">
      <c r="A29" s="222">
        <v>24</v>
      </c>
      <c r="B29" s="817"/>
      <c r="C29" s="907" t="s">
        <v>913</v>
      </c>
      <c r="D29" s="907"/>
      <c r="E29" s="907"/>
      <c r="F29" s="266"/>
      <c r="G29" s="266"/>
      <c r="H29" s="266"/>
      <c r="I29" s="252">
        <f t="shared" si="2"/>
        <v>0</v>
      </c>
    </row>
    <row r="30" spans="1:9" ht="20.100000000000001" customHeight="1">
      <c r="A30" s="222">
        <v>25</v>
      </c>
      <c r="B30" s="817"/>
      <c r="C30" s="907" t="s">
        <v>794</v>
      </c>
      <c r="D30" s="907"/>
      <c r="E30" s="907"/>
      <c r="F30" s="252">
        <f>(F31+F33)*80%</f>
        <v>0</v>
      </c>
      <c r="G30" s="252">
        <f t="shared" ref="G30:H30" si="3">(G31+G33)*80%</f>
        <v>0</v>
      </c>
      <c r="H30" s="252">
        <f t="shared" si="3"/>
        <v>0</v>
      </c>
      <c r="I30" s="252">
        <f>F30+G30+H30</f>
        <v>0</v>
      </c>
    </row>
    <row r="31" spans="1:9" ht="20.100000000000001" customHeight="1">
      <c r="A31" s="222">
        <v>26</v>
      </c>
      <c r="B31" s="817"/>
      <c r="C31" s="906" t="s">
        <v>795</v>
      </c>
      <c r="D31" s="906"/>
      <c r="E31" s="906"/>
      <c r="F31" s="266"/>
      <c r="G31" s="266"/>
      <c r="H31" s="266"/>
      <c r="I31" s="266"/>
    </row>
    <row r="32" spans="1:9" ht="20.100000000000001" customHeight="1">
      <c r="A32" s="222">
        <v>27</v>
      </c>
      <c r="B32" s="817"/>
      <c r="C32" s="906" t="s">
        <v>796</v>
      </c>
      <c r="D32" s="906"/>
      <c r="E32" s="906"/>
      <c r="F32" s="266"/>
      <c r="G32" s="266"/>
      <c r="H32" s="266"/>
      <c r="I32" s="266"/>
    </row>
    <row r="33" spans="1:9" ht="20.100000000000001" customHeight="1">
      <c r="A33" s="222">
        <v>28</v>
      </c>
      <c r="B33" s="817"/>
      <c r="C33" s="751" t="s">
        <v>1045</v>
      </c>
      <c r="D33" s="751"/>
      <c r="E33" s="751"/>
      <c r="F33" s="266"/>
      <c r="G33" s="266"/>
      <c r="H33" s="266"/>
      <c r="I33" s="266"/>
    </row>
    <row r="34" spans="1:9" ht="20.100000000000001" customHeight="1">
      <c r="A34" s="222">
        <v>29</v>
      </c>
      <c r="B34" s="817"/>
      <c r="C34" s="751" t="s">
        <v>797</v>
      </c>
      <c r="D34" s="751"/>
      <c r="E34" s="751"/>
      <c r="F34" s="266"/>
      <c r="G34" s="266"/>
      <c r="H34" s="266"/>
      <c r="I34" s="266">
        <f>F34+G34+H34</f>
        <v>0</v>
      </c>
    </row>
    <row r="35" spans="1:9" ht="20.100000000000001" customHeight="1">
      <c r="A35" s="222">
        <v>30</v>
      </c>
      <c r="B35" s="817"/>
      <c r="C35" s="751" t="s">
        <v>1046</v>
      </c>
      <c r="D35" s="751"/>
      <c r="E35" s="751"/>
      <c r="F35" s="751"/>
      <c r="G35" s="751"/>
      <c r="H35" s="751"/>
      <c r="I35" s="336" t="e">
        <f>I20/I34</f>
        <v>#DIV/0!</v>
      </c>
    </row>
    <row r="36" spans="1:9" ht="20.100000000000001" customHeight="1">
      <c r="A36" s="222">
        <v>31</v>
      </c>
      <c r="B36" s="817" t="s">
        <v>798</v>
      </c>
      <c r="C36" s="816" t="s">
        <v>1047</v>
      </c>
      <c r="D36" s="816"/>
      <c r="E36" s="816"/>
      <c r="F36" s="816"/>
      <c r="G36" s="816"/>
      <c r="H36" s="816"/>
      <c r="I36" s="266"/>
    </row>
    <row r="37" spans="1:9" ht="20.100000000000001" customHeight="1">
      <c r="A37" s="222">
        <v>32</v>
      </c>
      <c r="B37" s="817"/>
      <c r="C37" s="751" t="s">
        <v>1048</v>
      </c>
      <c r="D37" s="751"/>
      <c r="E37" s="751"/>
      <c r="F37" s="751"/>
      <c r="G37" s="751"/>
      <c r="H37" s="751"/>
      <c r="I37" s="266"/>
    </row>
  </sheetData>
  <mergeCells count="43">
    <mergeCell ref="B36:B37"/>
    <mergeCell ref="C36:H36"/>
    <mergeCell ref="C37:H37"/>
    <mergeCell ref="C33:E33"/>
    <mergeCell ref="B15:B17"/>
    <mergeCell ref="C15:H15"/>
    <mergeCell ref="C16:H16"/>
    <mergeCell ref="C17:H17"/>
    <mergeCell ref="C22:E22"/>
    <mergeCell ref="C23:E23"/>
    <mergeCell ref="C24:E24"/>
    <mergeCell ref="C25:E25"/>
    <mergeCell ref="C26:E26"/>
    <mergeCell ref="C20:E20"/>
    <mergeCell ref="C21:E21"/>
    <mergeCell ref="A18:A19"/>
    <mergeCell ref="B18:B35"/>
    <mergeCell ref="C18:E19"/>
    <mergeCell ref="B4:C6"/>
    <mergeCell ref="C32:E32"/>
    <mergeCell ref="C27:E27"/>
    <mergeCell ref="C28:E28"/>
    <mergeCell ref="C29:E29"/>
    <mergeCell ref="C30:E30"/>
    <mergeCell ref="C31:E31"/>
    <mergeCell ref="C34:E34"/>
    <mergeCell ref="C35:H35"/>
    <mergeCell ref="C12:H12"/>
    <mergeCell ref="C13:H13"/>
    <mergeCell ref="C14:H14"/>
    <mergeCell ref="B7:I7"/>
    <mergeCell ref="B8:B14"/>
    <mergeCell ref="C8:H8"/>
    <mergeCell ref="C9:H9"/>
    <mergeCell ref="C10:H10"/>
    <mergeCell ref="C11:H11"/>
    <mergeCell ref="D4:E6"/>
    <mergeCell ref="G6:I6"/>
    <mergeCell ref="G5:I5"/>
    <mergeCell ref="G4:I4"/>
    <mergeCell ref="A1:F1"/>
    <mergeCell ref="A2:I2"/>
    <mergeCell ref="A3:I3"/>
  </mergeCells>
  <phoneticPr fontId="7" type="noConversion"/>
  <hyperlinks>
    <hyperlink ref="A1:F1" location="数据库!A1" display="A107041"/>
    <hyperlink ref="J2:O2" location="研发支出表!A1" display="研发费用加计扣除优惠明细表"/>
  </hyperlinks>
  <printOptions horizontalCentered="1"/>
  <pageMargins left="0.78740157480314965" right="0.39370078740157483" top="0.78740157480314965" bottom="0.39370078740157483" header="0" footer="0"/>
  <pageSetup paperSize="9" scale="75" orientation="portrait" r:id="rId1"/>
  <headerFooter scaleWithDoc="0" alignWithMargins="0"/>
  <ignoredErrors>
    <ignoredError sqref="I14" evalError="1"/>
  </ignoredErrors>
  <drawing r:id="rId2"/>
</worksheet>
</file>

<file path=xl/worksheets/sheet32.xml><?xml version="1.0" encoding="utf-8"?>
<worksheet xmlns="http://schemas.openxmlformats.org/spreadsheetml/2006/main" xmlns:r="http://schemas.openxmlformats.org/officeDocument/2006/relationships">
  <sheetPr codeName="Sheet75" enableFormatConditionsCalculation="0">
    <tabColor rgb="FF00B050"/>
    <pageSetUpPr fitToPage="1"/>
  </sheetPr>
  <dimension ref="A1:L30"/>
  <sheetViews>
    <sheetView workbookViewId="0">
      <selection sqref="A1:E30"/>
    </sheetView>
  </sheetViews>
  <sheetFormatPr defaultRowHeight="20.100000000000001" customHeight="1"/>
  <cols>
    <col min="1" max="1" width="4.75" style="42" customWidth="1"/>
    <col min="2" max="2" width="7.625" style="43" customWidth="1"/>
    <col min="3" max="3" width="27.125" style="43" customWidth="1"/>
    <col min="4" max="4" width="30" style="43" customWidth="1"/>
    <col min="5" max="5" width="23.125" style="43" customWidth="1"/>
    <col min="6" max="6" width="9" style="43"/>
    <col min="7" max="7" width="8" style="43" bestFit="1" customWidth="1"/>
    <col min="8" max="8" width="9.625" style="43" bestFit="1" customWidth="1"/>
    <col min="9" max="12" width="8" style="43" bestFit="1" customWidth="1"/>
    <col min="13" max="16384" width="9" style="43"/>
  </cols>
  <sheetData>
    <row r="1" spans="1:12" s="290" customFormat="1" ht="20.100000000000001" customHeight="1">
      <c r="A1" t="s">
        <v>237</v>
      </c>
      <c r="B1"/>
      <c r="C1"/>
      <c r="D1"/>
      <c r="E1"/>
      <c r="G1" s="344"/>
      <c r="H1" s="345"/>
      <c r="I1" s="345"/>
      <c r="J1" s="344"/>
      <c r="K1" s="345"/>
      <c r="L1" s="345"/>
    </row>
    <row r="2" spans="1:12" s="290" customFormat="1" ht="33" customHeight="1">
      <c r="A2" s="900" t="s">
        <v>496</v>
      </c>
      <c r="B2" s="900"/>
      <c r="C2" s="900"/>
      <c r="D2" s="900"/>
      <c r="E2" s="900"/>
      <c r="G2" s="346"/>
      <c r="H2" s="346"/>
      <c r="I2" s="346"/>
      <c r="J2" s="346"/>
      <c r="K2" s="346"/>
      <c r="L2" s="346"/>
    </row>
    <row r="4" spans="1:12" ht="20.100000000000001" customHeight="1">
      <c r="A4" s="911" t="s">
        <v>1039</v>
      </c>
      <c r="B4" s="911"/>
      <c r="C4" s="911"/>
      <c r="D4" s="911"/>
      <c r="E4" s="911"/>
    </row>
    <row r="5" spans="1:12" ht="20.100000000000001" customHeight="1">
      <c r="A5" s="909" t="s">
        <v>1049</v>
      </c>
      <c r="B5" s="910"/>
      <c r="C5" s="354"/>
      <c r="D5" s="354" t="s">
        <v>1051</v>
      </c>
      <c r="E5" s="354"/>
    </row>
    <row r="6" spans="1:12" ht="20.100000000000001" customHeight="1">
      <c r="A6" s="909" t="s">
        <v>1050</v>
      </c>
      <c r="B6" s="910"/>
      <c r="C6" s="354"/>
      <c r="D6" s="354" t="s">
        <v>1052</v>
      </c>
      <c r="E6" s="354"/>
    </row>
    <row r="7" spans="1:12" ht="20.100000000000001" customHeight="1">
      <c r="A7" s="911" t="s">
        <v>1053</v>
      </c>
      <c r="B7" s="911"/>
      <c r="C7" s="911"/>
      <c r="D7" s="911"/>
      <c r="E7" s="911"/>
    </row>
    <row r="8" spans="1:12" ht="20.100000000000001" customHeight="1">
      <c r="A8" s="357" t="s">
        <v>1054</v>
      </c>
      <c r="B8" s="911" t="s">
        <v>1056</v>
      </c>
      <c r="C8" s="911"/>
      <c r="D8" s="911"/>
      <c r="E8" s="347" t="s">
        <v>1055</v>
      </c>
    </row>
    <row r="9" spans="1:12" ht="20.100000000000001" customHeight="1">
      <c r="A9" s="222">
        <v>1</v>
      </c>
      <c r="B9" s="817" t="s">
        <v>495</v>
      </c>
      <c r="C9" s="751" t="s">
        <v>497</v>
      </c>
      <c r="D9" s="751"/>
      <c r="E9" s="277"/>
    </row>
    <row r="10" spans="1:12" ht="20.100000000000001" customHeight="1">
      <c r="A10" s="222">
        <v>2</v>
      </c>
      <c r="B10" s="817"/>
      <c r="C10" s="751" t="s">
        <v>799</v>
      </c>
      <c r="D10" s="751"/>
      <c r="E10" s="277"/>
    </row>
    <row r="11" spans="1:12" ht="20.100000000000001" customHeight="1">
      <c r="A11" s="354">
        <v>3</v>
      </c>
      <c r="B11" s="817"/>
      <c r="C11" s="751" t="s">
        <v>800</v>
      </c>
      <c r="D11" s="751"/>
      <c r="E11" s="277"/>
    </row>
    <row r="12" spans="1:12" ht="20.100000000000001" customHeight="1">
      <c r="A12" s="354">
        <v>4</v>
      </c>
      <c r="B12" s="817"/>
      <c r="C12" s="751" t="s">
        <v>1057</v>
      </c>
      <c r="D12" s="751"/>
      <c r="E12" s="278" t="e">
        <f>E10/E9</f>
        <v>#DIV/0!</v>
      </c>
    </row>
    <row r="13" spans="1:12" ht="20.100000000000001" customHeight="1">
      <c r="A13" s="354">
        <v>5</v>
      </c>
      <c r="B13" s="817"/>
      <c r="C13" s="751" t="s">
        <v>1058</v>
      </c>
      <c r="D13" s="751"/>
      <c r="E13" s="278" t="e">
        <f>E11/E9</f>
        <v>#DIV/0!</v>
      </c>
    </row>
    <row r="14" spans="1:12" ht="20.100000000000001" customHeight="1">
      <c r="A14" s="354">
        <v>6</v>
      </c>
      <c r="B14" s="817" t="s">
        <v>783</v>
      </c>
      <c r="C14" s="751" t="s">
        <v>801</v>
      </c>
      <c r="D14" s="751"/>
      <c r="E14" s="277"/>
    </row>
    <row r="15" spans="1:12" ht="20.100000000000001" customHeight="1">
      <c r="A15" s="354">
        <v>7</v>
      </c>
      <c r="B15" s="817"/>
      <c r="C15" s="751" t="s">
        <v>802</v>
      </c>
      <c r="D15" s="751"/>
      <c r="E15" s="277"/>
    </row>
    <row r="16" spans="1:12" ht="20.100000000000001" customHeight="1">
      <c r="A16" s="354">
        <v>8</v>
      </c>
      <c r="B16" s="817"/>
      <c r="C16" s="751" t="s">
        <v>803</v>
      </c>
      <c r="D16" s="751"/>
      <c r="E16" s="277"/>
    </row>
    <row r="17" spans="1:5" ht="20.100000000000001" customHeight="1">
      <c r="A17" s="354">
        <v>9</v>
      </c>
      <c r="B17" s="817"/>
      <c r="C17" s="751" t="s">
        <v>1059</v>
      </c>
      <c r="D17" s="751"/>
      <c r="E17" s="278" t="e">
        <f>E15/E14</f>
        <v>#DIV/0!</v>
      </c>
    </row>
    <row r="18" spans="1:5" ht="20.100000000000001" customHeight="1">
      <c r="A18" s="354">
        <v>10</v>
      </c>
      <c r="B18" s="817" t="s">
        <v>494</v>
      </c>
      <c r="C18" s="751" t="s">
        <v>804</v>
      </c>
      <c r="D18" s="751"/>
      <c r="E18" s="277"/>
    </row>
    <row r="19" spans="1:5" ht="20.100000000000001" customHeight="1">
      <c r="A19" s="354">
        <v>11</v>
      </c>
      <c r="B19" s="817"/>
      <c r="C19" s="751" t="s">
        <v>805</v>
      </c>
      <c r="D19" s="751"/>
      <c r="E19" s="277"/>
    </row>
    <row r="20" spans="1:5" ht="20.100000000000001" customHeight="1">
      <c r="A20" s="354">
        <v>12</v>
      </c>
      <c r="B20" s="817"/>
      <c r="C20" s="751" t="s">
        <v>1060</v>
      </c>
      <c r="D20" s="751"/>
      <c r="E20" s="278" t="e">
        <f>E19/E18</f>
        <v>#DIV/0!</v>
      </c>
    </row>
    <row r="21" spans="1:5" ht="30" customHeight="1">
      <c r="A21" s="354">
        <v>13</v>
      </c>
      <c r="B21" s="817"/>
      <c r="C21" s="751" t="s">
        <v>806</v>
      </c>
      <c r="D21" s="231" t="s">
        <v>807</v>
      </c>
      <c r="E21" s="277"/>
    </row>
    <row r="22" spans="1:5" ht="30" customHeight="1">
      <c r="A22" s="354">
        <v>14</v>
      </c>
      <c r="B22" s="817"/>
      <c r="C22" s="751"/>
      <c r="D22" s="353" t="s">
        <v>1061</v>
      </c>
      <c r="E22" s="278" t="e">
        <f>E21/E18</f>
        <v>#DIV/0!</v>
      </c>
    </row>
    <row r="23" spans="1:5" ht="30" customHeight="1">
      <c r="A23" s="354">
        <v>15</v>
      </c>
      <c r="B23" s="817"/>
      <c r="C23" s="751" t="s">
        <v>808</v>
      </c>
      <c r="D23" s="231" t="s">
        <v>809</v>
      </c>
      <c r="E23" s="277"/>
    </row>
    <row r="24" spans="1:5" ht="30" customHeight="1">
      <c r="A24" s="354">
        <v>16</v>
      </c>
      <c r="B24" s="817"/>
      <c r="C24" s="751"/>
      <c r="D24" s="231" t="s">
        <v>810</v>
      </c>
      <c r="E24" s="277"/>
    </row>
    <row r="25" spans="1:5" ht="30" customHeight="1">
      <c r="A25" s="354">
        <v>17</v>
      </c>
      <c r="B25" s="817"/>
      <c r="C25" s="751"/>
      <c r="D25" s="353" t="s">
        <v>1062</v>
      </c>
      <c r="E25" s="278" t="e">
        <f>E24/E19</f>
        <v>#DIV/0!</v>
      </c>
    </row>
    <row r="26" spans="1:5" ht="30" customHeight="1">
      <c r="A26" s="354">
        <v>18</v>
      </c>
      <c r="B26" s="817"/>
      <c r="C26" s="751" t="s">
        <v>811</v>
      </c>
      <c r="D26" s="231" t="s">
        <v>812</v>
      </c>
      <c r="E26" s="277"/>
    </row>
    <row r="27" spans="1:5" ht="30" customHeight="1">
      <c r="A27" s="354">
        <v>19</v>
      </c>
      <c r="B27" s="817"/>
      <c r="C27" s="751"/>
      <c r="D27" s="231" t="s">
        <v>813</v>
      </c>
      <c r="E27" s="277"/>
    </row>
    <row r="28" spans="1:5" ht="30" customHeight="1">
      <c r="A28" s="354">
        <v>20</v>
      </c>
      <c r="B28" s="817"/>
      <c r="C28" s="751"/>
      <c r="D28" s="353" t="s">
        <v>1063</v>
      </c>
      <c r="E28" s="278" t="e">
        <f>E27/E18</f>
        <v>#DIV/0!</v>
      </c>
    </row>
    <row r="29" spans="1:5" ht="30" customHeight="1">
      <c r="A29" s="354">
        <v>21</v>
      </c>
      <c r="B29" s="817"/>
      <c r="C29" s="280" t="s">
        <v>914</v>
      </c>
      <c r="D29" s="231" t="s">
        <v>814</v>
      </c>
      <c r="E29" s="277"/>
    </row>
    <row r="30" spans="1:5" ht="20.100000000000001" customHeight="1">
      <c r="A30" s="354">
        <v>22</v>
      </c>
      <c r="B30" s="751" t="s">
        <v>798</v>
      </c>
      <c r="C30" s="751"/>
      <c r="D30" s="751"/>
      <c r="E30" s="277"/>
    </row>
  </sheetData>
  <mergeCells count="25">
    <mergeCell ref="B30:D30"/>
    <mergeCell ref="B18:B29"/>
    <mergeCell ref="C18:D18"/>
    <mergeCell ref="C19:D19"/>
    <mergeCell ref="C20:D20"/>
    <mergeCell ref="C21:C22"/>
    <mergeCell ref="C23:C25"/>
    <mergeCell ref="C26:C28"/>
    <mergeCell ref="B14:B17"/>
    <mergeCell ref="C14:D14"/>
    <mergeCell ref="C15:D15"/>
    <mergeCell ref="C16:D16"/>
    <mergeCell ref="C17:D17"/>
    <mergeCell ref="B9:B13"/>
    <mergeCell ref="A7:E7"/>
    <mergeCell ref="C9:D9"/>
    <mergeCell ref="C10:D10"/>
    <mergeCell ref="C11:D11"/>
    <mergeCell ref="C12:D12"/>
    <mergeCell ref="C13:D13"/>
    <mergeCell ref="A6:B6"/>
    <mergeCell ref="A5:B5"/>
    <mergeCell ref="B8:D8"/>
    <mergeCell ref="A2:E2"/>
    <mergeCell ref="A4:E4"/>
  </mergeCells>
  <phoneticPr fontId="7" type="noConversion"/>
  <printOptions horizontalCentered="1"/>
  <pageMargins left="0.78740157480314965" right="0.39370078740157483" top="0.78740157480314965" bottom="0.19685039370078741" header="0" footer="0"/>
  <pageSetup paperSize="9" scale="91" orientation="portrait" r:id="rId1"/>
  <headerFooter scaleWithDoc="0" alignWithMargins="0"/>
  <drawing r:id="rId2"/>
</worksheet>
</file>

<file path=xl/worksheets/sheet33.xml><?xml version="1.0" encoding="utf-8"?>
<worksheet xmlns="http://schemas.openxmlformats.org/spreadsheetml/2006/main" xmlns:r="http://schemas.openxmlformats.org/officeDocument/2006/relationships">
  <sheetPr codeName="Sheet76" enableFormatConditionsCalculation="0">
    <tabColor rgb="FF00B050"/>
  </sheetPr>
  <dimension ref="A1:U19"/>
  <sheetViews>
    <sheetView workbookViewId="0">
      <selection sqref="A1:N17"/>
    </sheetView>
  </sheetViews>
  <sheetFormatPr defaultRowHeight="20.100000000000001" customHeight="1"/>
  <cols>
    <col min="1" max="1" width="4.75" style="30" customWidth="1"/>
    <col min="2" max="2" width="7.625" style="30" customWidth="1"/>
    <col min="3" max="3" width="5.625" style="30" customWidth="1"/>
    <col min="4" max="14" width="10.125" style="30" customWidth="1"/>
    <col min="15" max="15" width="9" style="30"/>
    <col min="16" max="16" width="8" style="30" bestFit="1" customWidth="1"/>
    <col min="17" max="17" width="9.625" style="30" bestFit="1" customWidth="1"/>
    <col min="18" max="21" width="8" style="30" bestFit="1" customWidth="1"/>
    <col min="22" max="16384" width="9" style="30"/>
  </cols>
  <sheetData>
    <row r="1" spans="1:21" s="289" customFormat="1" ht="20.100000000000001" customHeight="1">
      <c r="A1" s="588" t="s">
        <v>238</v>
      </c>
      <c r="B1" s="588"/>
      <c r="C1" s="588"/>
      <c r="D1" s="588"/>
      <c r="E1" s="588"/>
      <c r="F1" s="588"/>
      <c r="G1" s="588"/>
      <c r="H1" s="588"/>
      <c r="I1" s="588"/>
      <c r="J1" s="588"/>
      <c r="K1" s="588"/>
      <c r="L1" s="588"/>
      <c r="M1" s="588"/>
      <c r="N1" s="588"/>
      <c r="O1" s="69"/>
      <c r="P1" s="344"/>
      <c r="Q1" s="345"/>
      <c r="R1" s="345"/>
      <c r="S1" s="344"/>
      <c r="T1" s="345"/>
      <c r="U1" s="345"/>
    </row>
    <row r="2" spans="1:21" s="289" customFormat="1" ht="37.5" customHeight="1">
      <c r="A2" s="919" t="s">
        <v>1422</v>
      </c>
      <c r="B2" s="919"/>
      <c r="C2" s="919"/>
      <c r="D2" s="919"/>
      <c r="E2" s="919"/>
      <c r="F2" s="919"/>
      <c r="G2" s="919"/>
      <c r="H2" s="919"/>
      <c r="I2" s="919"/>
      <c r="J2" s="919"/>
      <c r="K2" s="919"/>
      <c r="L2" s="919"/>
      <c r="M2" s="919"/>
      <c r="N2" s="919"/>
      <c r="P2" s="346"/>
      <c r="Q2" s="346"/>
      <c r="R2" s="346"/>
      <c r="S2" s="346"/>
      <c r="T2" s="346"/>
      <c r="U2" s="346"/>
    </row>
    <row r="3" spans="1:21" ht="20.100000000000001" customHeight="1">
      <c r="A3" s="31"/>
      <c r="B3" s="31"/>
      <c r="C3" s="31"/>
      <c r="D3" s="31"/>
      <c r="E3" s="31"/>
      <c r="F3" s="31"/>
      <c r="G3" s="31"/>
      <c r="H3" s="31"/>
      <c r="I3" s="31"/>
      <c r="J3" s="31"/>
      <c r="K3" s="31"/>
      <c r="L3" s="31"/>
      <c r="M3" s="31"/>
      <c r="N3" s="31"/>
      <c r="O3" s="22"/>
    </row>
    <row r="4" spans="1:21" ht="20.100000000000001" customHeight="1">
      <c r="A4" s="914" t="s">
        <v>0</v>
      </c>
      <c r="B4" s="917" t="s">
        <v>108</v>
      </c>
      <c r="C4" s="917" t="s">
        <v>456</v>
      </c>
      <c r="D4" s="918" t="s">
        <v>498</v>
      </c>
      <c r="E4" s="914" t="s">
        <v>499</v>
      </c>
      <c r="F4" s="920" t="s">
        <v>500</v>
      </c>
      <c r="G4" s="922" t="s">
        <v>501</v>
      </c>
      <c r="H4" s="922"/>
      <c r="I4" s="922"/>
      <c r="J4" s="922"/>
      <c r="K4" s="922"/>
      <c r="L4" s="922"/>
      <c r="M4" s="920" t="s">
        <v>502</v>
      </c>
      <c r="N4" s="920" t="s">
        <v>503</v>
      </c>
      <c r="O4" s="69"/>
    </row>
    <row r="5" spans="1:21" ht="20.100000000000001" customHeight="1">
      <c r="A5" s="915"/>
      <c r="B5" s="917"/>
      <c r="C5" s="917"/>
      <c r="D5" s="918"/>
      <c r="E5" s="916"/>
      <c r="F5" s="920"/>
      <c r="G5" s="33" t="s">
        <v>350</v>
      </c>
      <c r="H5" s="34" t="s">
        <v>351</v>
      </c>
      <c r="I5" s="34" t="s">
        <v>352</v>
      </c>
      <c r="J5" s="34" t="s">
        <v>353</v>
      </c>
      <c r="K5" s="34" t="s">
        <v>354</v>
      </c>
      <c r="L5" s="34" t="s">
        <v>504</v>
      </c>
      <c r="M5" s="921"/>
      <c r="N5" s="921"/>
      <c r="O5" s="69"/>
    </row>
    <row r="6" spans="1:21" ht="30" customHeight="1">
      <c r="A6" s="916"/>
      <c r="B6" s="917"/>
      <c r="C6" s="35">
        <v>1</v>
      </c>
      <c r="D6" s="35">
        <v>2</v>
      </c>
      <c r="E6" s="35">
        <v>3</v>
      </c>
      <c r="F6" s="36" t="s">
        <v>505</v>
      </c>
      <c r="G6" s="36">
        <v>5</v>
      </c>
      <c r="H6" s="36">
        <v>6</v>
      </c>
      <c r="I6" s="36">
        <v>7</v>
      </c>
      <c r="J6" s="36">
        <v>8</v>
      </c>
      <c r="K6" s="36">
        <v>9</v>
      </c>
      <c r="L6" s="39" t="s">
        <v>506</v>
      </c>
      <c r="M6" s="36">
        <v>11</v>
      </c>
      <c r="N6" s="39" t="s">
        <v>507</v>
      </c>
    </row>
    <row r="7" spans="1:21" ht="20.100000000000001" customHeight="1">
      <c r="A7" s="32">
        <v>1</v>
      </c>
      <c r="B7" s="34" t="s">
        <v>350</v>
      </c>
      <c r="C7" s="37"/>
      <c r="D7" s="8"/>
      <c r="E7" s="8"/>
      <c r="F7" s="246">
        <f t="shared" ref="F7:F12" si="0">E7*0.1</f>
        <v>0</v>
      </c>
      <c r="G7" s="8"/>
      <c r="H7" s="8"/>
      <c r="I7" s="8"/>
      <c r="J7" s="8"/>
      <c r="K7" s="8"/>
      <c r="L7" s="276">
        <f>IF(SUM(G7:K7)&gt;F7,"5-9列填写有误",SUM(G7:K7))</f>
        <v>0</v>
      </c>
      <c r="M7" s="276">
        <f>IF(F7&lt;=0,,IF(D12&lt;=0,,MIN(F7-L7,D12)))</f>
        <v>0</v>
      </c>
      <c r="N7" s="34" t="s">
        <v>113</v>
      </c>
      <c r="O7" s="40"/>
    </row>
    <row r="8" spans="1:21" ht="20.100000000000001" customHeight="1">
      <c r="A8" s="32">
        <v>2</v>
      </c>
      <c r="B8" s="34" t="s">
        <v>351</v>
      </c>
      <c r="C8" s="37"/>
      <c r="D8" s="8"/>
      <c r="E8" s="8"/>
      <c r="F8" s="246">
        <f t="shared" si="0"/>
        <v>0</v>
      </c>
      <c r="G8" s="275" t="s">
        <v>113</v>
      </c>
      <c r="H8" s="8"/>
      <c r="I8" s="8"/>
      <c r="J8" s="8"/>
      <c r="K8" s="8"/>
      <c r="L8" s="276">
        <f>IF(SUM(H8:K8)&gt;F8,"6-9列填写有误",SUM(H8:K8))</f>
        <v>0</v>
      </c>
      <c r="M8" s="276">
        <f>IF(F8&lt;=0,,IF(D12&lt;=0,,IF(D12-M7&lt;=0,,(MIN(F8-L8,D12-M7)))))</f>
        <v>0</v>
      </c>
      <c r="N8" s="41">
        <f>F8-L8-M8</f>
        <v>0</v>
      </c>
      <c r="O8" s="40"/>
    </row>
    <row r="9" spans="1:21" ht="20.100000000000001" customHeight="1">
      <c r="A9" s="32">
        <v>3</v>
      </c>
      <c r="B9" s="34" t="s">
        <v>352</v>
      </c>
      <c r="C9" s="37"/>
      <c r="D9" s="8"/>
      <c r="E9" s="8"/>
      <c r="F9" s="246">
        <f t="shared" si="0"/>
        <v>0</v>
      </c>
      <c r="G9" s="275" t="s">
        <v>113</v>
      </c>
      <c r="H9" s="275" t="s">
        <v>113</v>
      </c>
      <c r="I9" s="8"/>
      <c r="J9" s="8"/>
      <c r="K9" s="8"/>
      <c r="L9" s="276">
        <f>IF(SUM(I9:K9)&gt;F9,"7-9列填写有误",SUM(I9:K9))</f>
        <v>0</v>
      </c>
      <c r="M9" s="276">
        <f>IF(F9&lt;=0,,IF(D12&lt;=0,,IF(D12-M8-M7&lt;=0,,MIN(F9-L9,D12-M8-M7))))</f>
        <v>0</v>
      </c>
      <c r="N9" s="41">
        <f>F9-L9-M9</f>
        <v>0</v>
      </c>
      <c r="O9" s="40"/>
    </row>
    <row r="10" spans="1:21" ht="20.100000000000001" customHeight="1">
      <c r="A10" s="32">
        <v>4</v>
      </c>
      <c r="B10" s="34" t="s">
        <v>353</v>
      </c>
      <c r="C10" s="37"/>
      <c r="D10" s="8"/>
      <c r="E10" s="8"/>
      <c r="F10" s="246">
        <f t="shared" si="0"/>
        <v>0</v>
      </c>
      <c r="G10" s="275" t="s">
        <v>113</v>
      </c>
      <c r="H10" s="275" t="s">
        <v>113</v>
      </c>
      <c r="I10" s="275" t="s">
        <v>113</v>
      </c>
      <c r="J10" s="8"/>
      <c r="K10" s="8"/>
      <c r="L10" s="276">
        <f>IF(J10+K10&gt;F10,"8-9列填写有误",J10+K10)</f>
        <v>0</v>
      </c>
      <c r="M10" s="276">
        <f>IF(F10&lt;=0,,IF(D12-M7-M8-M9&lt;=0,,MIN(F10-L10,D12-M9-M8-M7)))</f>
        <v>0</v>
      </c>
      <c r="N10" s="41">
        <f>F10-L10-M10</f>
        <v>0</v>
      </c>
      <c r="O10" s="40"/>
    </row>
    <row r="11" spans="1:21" ht="20.100000000000001" customHeight="1">
      <c r="A11" s="32">
        <v>5</v>
      </c>
      <c r="B11" s="34" t="s">
        <v>354</v>
      </c>
      <c r="C11" s="37"/>
      <c r="D11" s="8"/>
      <c r="E11" s="8"/>
      <c r="F11" s="246">
        <f t="shared" si="0"/>
        <v>0</v>
      </c>
      <c r="G11" s="275" t="s">
        <v>113</v>
      </c>
      <c r="H11" s="275" t="s">
        <v>113</v>
      </c>
      <c r="I11" s="275" t="s">
        <v>113</v>
      </c>
      <c r="J11" s="275" t="s">
        <v>113</v>
      </c>
      <c r="K11" s="8"/>
      <c r="L11" s="276">
        <f>IF(K11&gt;F11,"9列填写有误",K11)</f>
        <v>0</v>
      </c>
      <c r="M11" s="276">
        <f>IF(F11&lt;=0,,IF(D12-M7-M8-M9-M10&lt;=0,,MIN(F11-L11,D12-M10-M9-M8-M7)))</f>
        <v>0</v>
      </c>
      <c r="N11" s="41">
        <f>F11-L11-M11</f>
        <v>0</v>
      </c>
      <c r="O11" s="40"/>
    </row>
    <row r="12" spans="1:21" ht="20.100000000000001" customHeight="1">
      <c r="A12" s="32">
        <v>6</v>
      </c>
      <c r="B12" s="34" t="s">
        <v>457</v>
      </c>
      <c r="C12" s="37"/>
      <c r="D12" s="246">
        <f>'A10000年度报表（A类）'!D25-'A10000年度报表（A类）'!D26</f>
        <v>0</v>
      </c>
      <c r="E12" s="246">
        <f>SUM(K15:N17)</f>
        <v>0</v>
      </c>
      <c r="F12" s="246">
        <f t="shared" si="0"/>
        <v>0</v>
      </c>
      <c r="G12" s="275" t="s">
        <v>113</v>
      </c>
      <c r="H12" s="275" t="s">
        <v>113</v>
      </c>
      <c r="I12" s="275" t="s">
        <v>113</v>
      </c>
      <c r="J12" s="275" t="s">
        <v>113</v>
      </c>
      <c r="K12" s="275" t="s">
        <v>113</v>
      </c>
      <c r="L12" s="275" t="s">
        <v>113</v>
      </c>
      <c r="M12" s="276"/>
      <c r="N12" s="41">
        <f>F12-M12</f>
        <v>0</v>
      </c>
      <c r="O12" s="40"/>
      <c r="P12" s="40"/>
    </row>
    <row r="13" spans="1:21" ht="20.100000000000001" customHeight="1">
      <c r="A13" s="32">
        <v>7</v>
      </c>
      <c r="B13" s="923" t="s">
        <v>508</v>
      </c>
      <c r="C13" s="923"/>
      <c r="D13" s="923"/>
      <c r="E13" s="923"/>
      <c r="F13" s="923"/>
      <c r="G13" s="923"/>
      <c r="H13" s="923"/>
      <c r="I13" s="923"/>
      <c r="J13" s="923"/>
      <c r="K13" s="923"/>
      <c r="L13" s="923"/>
      <c r="M13" s="99">
        <f>SUM(M7:M12)</f>
        <v>0</v>
      </c>
      <c r="N13" s="34" t="s">
        <v>113</v>
      </c>
    </row>
    <row r="14" spans="1:21" ht="20.100000000000001" customHeight="1">
      <c r="A14" s="32">
        <v>8</v>
      </c>
      <c r="B14" s="923" t="s">
        <v>509</v>
      </c>
      <c r="C14" s="923"/>
      <c r="D14" s="923"/>
      <c r="E14" s="923"/>
      <c r="F14" s="923"/>
      <c r="G14" s="923"/>
      <c r="H14" s="923"/>
      <c r="I14" s="923"/>
      <c r="J14" s="923"/>
      <c r="K14" s="923"/>
      <c r="L14" s="923"/>
      <c r="M14" s="923"/>
      <c r="N14" s="41">
        <f>SUM(N8:N12)</f>
        <v>0</v>
      </c>
    </row>
    <row r="15" spans="1:21" ht="20.100000000000001" customHeight="1">
      <c r="A15" s="32">
        <v>9</v>
      </c>
      <c r="B15" s="918" t="s">
        <v>510</v>
      </c>
      <c r="C15" s="912" t="s">
        <v>511</v>
      </c>
      <c r="D15" s="912"/>
      <c r="E15" s="912"/>
      <c r="F15" s="912"/>
      <c r="G15" s="912"/>
      <c r="H15" s="912"/>
      <c r="I15" s="912"/>
      <c r="J15" s="912"/>
      <c r="K15" s="913"/>
      <c r="L15" s="913"/>
      <c r="M15" s="913"/>
      <c r="N15" s="913"/>
    </row>
    <row r="16" spans="1:21" ht="20.100000000000001" customHeight="1">
      <c r="A16" s="32">
        <v>10</v>
      </c>
      <c r="B16" s="917"/>
      <c r="C16" s="912" t="s">
        <v>512</v>
      </c>
      <c r="D16" s="912"/>
      <c r="E16" s="912"/>
      <c r="F16" s="912"/>
      <c r="G16" s="912"/>
      <c r="H16" s="912"/>
      <c r="I16" s="912"/>
      <c r="J16" s="912"/>
      <c r="K16" s="913"/>
      <c r="L16" s="913"/>
      <c r="M16" s="913"/>
      <c r="N16" s="913"/>
    </row>
    <row r="17" spans="1:14" ht="20.100000000000001" customHeight="1">
      <c r="A17" s="32">
        <v>11</v>
      </c>
      <c r="B17" s="917"/>
      <c r="C17" s="912" t="s">
        <v>513</v>
      </c>
      <c r="D17" s="912"/>
      <c r="E17" s="912"/>
      <c r="F17" s="912"/>
      <c r="G17" s="912"/>
      <c r="H17" s="912"/>
      <c r="I17" s="912"/>
      <c r="J17" s="912"/>
      <c r="K17" s="913"/>
      <c r="L17" s="913"/>
      <c r="M17" s="913"/>
      <c r="N17" s="913"/>
    </row>
    <row r="19" spans="1:14" ht="20.100000000000001" customHeight="1">
      <c r="A19" s="38"/>
    </row>
  </sheetData>
  <mergeCells count="20">
    <mergeCell ref="A1:N1"/>
    <mergeCell ref="A2:N2"/>
    <mergeCell ref="K16:N16"/>
    <mergeCell ref="N4:N5"/>
    <mergeCell ref="C17:J17"/>
    <mergeCell ref="K17:N17"/>
    <mergeCell ref="E4:E5"/>
    <mergeCell ref="F4:F5"/>
    <mergeCell ref="M4:M5"/>
    <mergeCell ref="G4:L4"/>
    <mergeCell ref="B13:L13"/>
    <mergeCell ref="B14:M14"/>
    <mergeCell ref="C15:J15"/>
    <mergeCell ref="K15:N15"/>
    <mergeCell ref="A4:A6"/>
    <mergeCell ref="B4:B6"/>
    <mergeCell ref="B15:B17"/>
    <mergeCell ref="C4:C5"/>
    <mergeCell ref="D4:D5"/>
    <mergeCell ref="C16:J16"/>
  </mergeCells>
  <phoneticPr fontId="7" type="noConversion"/>
  <hyperlinks>
    <hyperlink ref="A1:N1" location="数据库!A1" display="A107050"/>
  </hyperlinks>
  <printOptions horizontalCentered="1"/>
  <pageMargins left="0.39" right="0.39" top="0.79" bottom="0.39" header="0" footer="0"/>
  <pageSetup paperSize="9" orientation="landscape" r:id="rId1"/>
  <headerFooter scaleWithDoc="0" alignWithMargins="0"/>
  <drawing r:id="rId2"/>
  <legacyDrawing r:id="rId3"/>
</worksheet>
</file>

<file path=xl/worksheets/sheet34.xml><?xml version="1.0" encoding="utf-8"?>
<worksheet xmlns="http://schemas.openxmlformats.org/spreadsheetml/2006/main" xmlns:r="http://schemas.openxmlformats.org/officeDocument/2006/relationships">
  <sheetPr codeName="Sheet77" enableFormatConditionsCalculation="0">
    <tabColor rgb="FF00B050"/>
    <pageSetUpPr fitToPage="1"/>
  </sheetPr>
  <dimension ref="A1:X15"/>
  <sheetViews>
    <sheetView zoomScaleSheetLayoutView="100" workbookViewId="0">
      <selection activeCell="U15" sqref="A1:U15"/>
    </sheetView>
  </sheetViews>
  <sheetFormatPr defaultColWidth="8.75" defaultRowHeight="11.25"/>
  <cols>
    <col min="1" max="1" width="4.75" style="15" customWidth="1"/>
    <col min="2" max="2" width="7.625" style="15" customWidth="1"/>
    <col min="3" max="3" width="2.625" style="15" customWidth="1"/>
    <col min="4" max="20" width="8.625" style="15" customWidth="1"/>
    <col min="21" max="21" width="7" style="15" customWidth="1"/>
    <col min="22" max="22" width="8.75" style="15"/>
    <col min="23" max="23" width="9.125" style="15" bestFit="1" customWidth="1"/>
    <col min="24" max="24" width="9.625" style="15" bestFit="1" customWidth="1"/>
    <col min="25" max="16384" width="8.75" style="15"/>
  </cols>
  <sheetData>
    <row r="1" spans="1:24" s="288" customFormat="1" ht="20.100000000000001" customHeight="1">
      <c r="A1" s="682" t="s">
        <v>239</v>
      </c>
      <c r="B1" s="682"/>
      <c r="C1" s="682"/>
      <c r="D1" s="682"/>
      <c r="E1" s="682"/>
      <c r="F1" s="682"/>
      <c r="G1" s="682"/>
      <c r="H1" s="682"/>
      <c r="I1" s="682"/>
      <c r="J1" s="682"/>
      <c r="K1" s="682"/>
      <c r="L1" s="682"/>
      <c r="M1" s="682"/>
      <c r="N1" s="682"/>
      <c r="O1" s="682"/>
      <c r="P1" s="682"/>
      <c r="Q1" s="682"/>
      <c r="R1" s="682"/>
      <c r="S1" s="682"/>
      <c r="T1" s="682"/>
      <c r="U1" s="682"/>
      <c r="W1" s="344"/>
      <c r="X1" s="346"/>
    </row>
    <row r="2" spans="1:24" s="432" customFormat="1" ht="36.75" customHeight="1">
      <c r="A2" s="924" t="s">
        <v>514</v>
      </c>
      <c r="B2" s="924"/>
      <c r="C2" s="924"/>
      <c r="D2" s="924"/>
      <c r="E2" s="924"/>
      <c r="F2" s="924"/>
      <c r="G2" s="924"/>
      <c r="H2" s="924"/>
      <c r="I2" s="924"/>
      <c r="J2" s="924"/>
      <c r="K2" s="924"/>
      <c r="L2" s="924"/>
      <c r="M2" s="924"/>
      <c r="N2" s="924"/>
      <c r="O2" s="924"/>
      <c r="P2" s="924"/>
      <c r="Q2" s="924"/>
      <c r="R2" s="924"/>
      <c r="S2" s="924"/>
      <c r="T2" s="924"/>
      <c r="U2" s="924"/>
      <c r="W2" s="423"/>
      <c r="X2" s="421"/>
    </row>
    <row r="3" spans="1:24" s="25" customFormat="1" ht="39.950000000000003" customHeight="1">
      <c r="A3" s="840" t="s">
        <v>0</v>
      </c>
      <c r="B3" s="720" t="s">
        <v>815</v>
      </c>
      <c r="C3" s="721"/>
      <c r="D3" s="840" t="s">
        <v>516</v>
      </c>
      <c r="E3" s="840" t="s">
        <v>517</v>
      </c>
      <c r="F3" s="840" t="s">
        <v>518</v>
      </c>
      <c r="G3" s="840" t="s">
        <v>519</v>
      </c>
      <c r="H3" s="840" t="s">
        <v>520</v>
      </c>
      <c r="I3" s="840" t="s">
        <v>521</v>
      </c>
      <c r="J3" s="840" t="s">
        <v>522</v>
      </c>
      <c r="K3" s="840" t="s">
        <v>523</v>
      </c>
      <c r="L3" s="840" t="s">
        <v>524</v>
      </c>
      <c r="M3" s="840" t="s">
        <v>525</v>
      </c>
      <c r="N3" s="840" t="s">
        <v>526</v>
      </c>
      <c r="O3" s="840" t="s">
        <v>527</v>
      </c>
      <c r="P3" s="840" t="s">
        <v>528</v>
      </c>
      <c r="Q3" s="840" t="s">
        <v>529</v>
      </c>
      <c r="R3" s="840"/>
      <c r="S3" s="840"/>
      <c r="T3" s="840"/>
      <c r="U3" s="840" t="s">
        <v>530</v>
      </c>
      <c r="W3" s="345"/>
      <c r="X3" s="346"/>
    </row>
    <row r="4" spans="1:24" s="25" customFormat="1" ht="39.950000000000003" customHeight="1">
      <c r="A4" s="840"/>
      <c r="B4" s="720" t="s">
        <v>816</v>
      </c>
      <c r="C4" s="721"/>
      <c r="D4" s="840"/>
      <c r="E4" s="840"/>
      <c r="F4" s="840"/>
      <c r="G4" s="840"/>
      <c r="H4" s="840"/>
      <c r="I4" s="840"/>
      <c r="J4" s="840"/>
      <c r="K4" s="840"/>
      <c r="L4" s="840"/>
      <c r="M4" s="840"/>
      <c r="N4" s="840"/>
      <c r="O4" s="840"/>
      <c r="P4" s="840"/>
      <c r="Q4" s="281" t="s">
        <v>915</v>
      </c>
      <c r="R4" s="217" t="s">
        <v>531</v>
      </c>
      <c r="S4" s="217" t="s">
        <v>532</v>
      </c>
      <c r="T4" s="217" t="s">
        <v>504</v>
      </c>
      <c r="U4" s="840"/>
    </row>
    <row r="5" spans="1:24" s="25" customFormat="1" ht="30" customHeight="1">
      <c r="A5" s="840"/>
      <c r="B5" s="720">
        <v>1</v>
      </c>
      <c r="C5" s="721"/>
      <c r="D5" s="217">
        <v>2</v>
      </c>
      <c r="E5" s="217">
        <v>3</v>
      </c>
      <c r="F5" s="217">
        <v>4</v>
      </c>
      <c r="G5" s="217" t="s">
        <v>818</v>
      </c>
      <c r="H5" s="217">
        <v>6</v>
      </c>
      <c r="I5" s="217" t="s">
        <v>819</v>
      </c>
      <c r="J5" s="217">
        <v>8</v>
      </c>
      <c r="K5" s="217" t="s">
        <v>820</v>
      </c>
      <c r="L5" s="217">
        <v>10</v>
      </c>
      <c r="M5" s="217">
        <v>11</v>
      </c>
      <c r="N5" s="217">
        <v>12</v>
      </c>
      <c r="O5" s="217" t="s">
        <v>821</v>
      </c>
      <c r="P5" s="217">
        <v>14</v>
      </c>
      <c r="Q5" s="217">
        <v>15</v>
      </c>
      <c r="R5" s="217">
        <v>16</v>
      </c>
      <c r="S5" s="217">
        <v>17</v>
      </c>
      <c r="T5" s="217" t="s">
        <v>822</v>
      </c>
      <c r="U5" s="217" t="s">
        <v>817</v>
      </c>
    </row>
    <row r="6" spans="1:24" s="29" customFormat="1" ht="30" customHeight="1">
      <c r="A6" s="217">
        <v>1</v>
      </c>
      <c r="B6" s="720"/>
      <c r="C6" s="721"/>
      <c r="D6" s="239"/>
      <c r="E6" s="239"/>
      <c r="F6" s="239"/>
      <c r="G6" s="320">
        <f>E6-F6</f>
        <v>0</v>
      </c>
      <c r="H6" s="239"/>
      <c r="I6" s="320">
        <f>G6-H6</f>
        <v>0</v>
      </c>
      <c r="J6" s="239"/>
      <c r="K6" s="320">
        <f>I6*J6</f>
        <v>0</v>
      </c>
      <c r="L6" s="239"/>
      <c r="M6" s="239"/>
      <c r="N6" s="239"/>
      <c r="O6" s="320">
        <f>M6-N6</f>
        <v>0</v>
      </c>
      <c r="P6" s="239"/>
      <c r="Q6" s="239"/>
      <c r="R6" s="239"/>
      <c r="S6" s="239"/>
      <c r="T6" s="320">
        <f>Q6+R6+S6</f>
        <v>0</v>
      </c>
      <c r="U6" s="320">
        <f>N6+P6+T6</f>
        <v>0</v>
      </c>
    </row>
    <row r="7" spans="1:24" s="29" customFormat="1" ht="30" customHeight="1">
      <c r="A7" s="217">
        <v>2</v>
      </c>
      <c r="B7" s="720"/>
      <c r="C7" s="721"/>
      <c r="D7" s="239"/>
      <c r="E7" s="239"/>
      <c r="F7" s="239"/>
      <c r="G7" s="320">
        <f t="shared" ref="G7:G14" si="0">E7-F7</f>
        <v>0</v>
      </c>
      <c r="H7" s="239"/>
      <c r="I7" s="320">
        <f t="shared" ref="I7:I14" si="1">G7-H7</f>
        <v>0</v>
      </c>
      <c r="J7" s="239"/>
      <c r="K7" s="320">
        <f t="shared" ref="K7:K14" si="2">I7*J7</f>
        <v>0</v>
      </c>
      <c r="L7" s="239"/>
      <c r="M7" s="239"/>
      <c r="N7" s="239"/>
      <c r="O7" s="320">
        <f t="shared" ref="O7:O14" si="3">M7-N7</f>
        <v>0</v>
      </c>
      <c r="P7" s="239"/>
      <c r="Q7" s="239"/>
      <c r="R7" s="239"/>
      <c r="S7" s="239"/>
      <c r="T7" s="320">
        <f t="shared" ref="T7:T14" si="4">Q7+R7+S7</f>
        <v>0</v>
      </c>
      <c r="U7" s="320">
        <f t="shared" ref="U7:U14" si="5">N7+P7+T7</f>
        <v>0</v>
      </c>
    </row>
    <row r="8" spans="1:24" s="29" customFormat="1" ht="30" customHeight="1">
      <c r="A8" s="217">
        <v>3</v>
      </c>
      <c r="B8" s="720"/>
      <c r="C8" s="721"/>
      <c r="D8" s="239"/>
      <c r="E8" s="239"/>
      <c r="F8" s="239"/>
      <c r="G8" s="320">
        <f t="shared" si="0"/>
        <v>0</v>
      </c>
      <c r="H8" s="239"/>
      <c r="I8" s="320">
        <f t="shared" si="1"/>
        <v>0</v>
      </c>
      <c r="J8" s="239"/>
      <c r="K8" s="320">
        <f t="shared" si="2"/>
        <v>0</v>
      </c>
      <c r="L8" s="239"/>
      <c r="M8" s="239"/>
      <c r="N8" s="239"/>
      <c r="O8" s="320">
        <f t="shared" si="3"/>
        <v>0</v>
      </c>
      <c r="P8" s="239"/>
      <c r="Q8" s="239"/>
      <c r="R8" s="239"/>
      <c r="S8" s="239"/>
      <c r="T8" s="320">
        <f t="shared" si="4"/>
        <v>0</v>
      </c>
      <c r="U8" s="320">
        <f t="shared" si="5"/>
        <v>0</v>
      </c>
    </row>
    <row r="9" spans="1:24" s="29" customFormat="1" ht="30" customHeight="1">
      <c r="A9" s="217">
        <v>4</v>
      </c>
      <c r="B9" s="720"/>
      <c r="C9" s="721"/>
      <c r="D9" s="239"/>
      <c r="E9" s="239"/>
      <c r="F9" s="239"/>
      <c r="G9" s="320">
        <f t="shared" si="0"/>
        <v>0</v>
      </c>
      <c r="H9" s="239"/>
      <c r="I9" s="320">
        <f t="shared" si="1"/>
        <v>0</v>
      </c>
      <c r="J9" s="239"/>
      <c r="K9" s="320">
        <f t="shared" si="2"/>
        <v>0</v>
      </c>
      <c r="L9" s="239"/>
      <c r="M9" s="239"/>
      <c r="N9" s="239"/>
      <c r="O9" s="320">
        <f t="shared" si="3"/>
        <v>0</v>
      </c>
      <c r="P9" s="239"/>
      <c r="Q9" s="239"/>
      <c r="R9" s="239"/>
      <c r="S9" s="239"/>
      <c r="T9" s="320">
        <f t="shared" si="4"/>
        <v>0</v>
      </c>
      <c r="U9" s="320">
        <f t="shared" si="5"/>
        <v>0</v>
      </c>
    </row>
    <row r="10" spans="1:24" s="29" customFormat="1" ht="30" customHeight="1">
      <c r="A10" s="217">
        <v>5</v>
      </c>
      <c r="B10" s="720"/>
      <c r="C10" s="721"/>
      <c r="D10" s="239"/>
      <c r="E10" s="239"/>
      <c r="F10" s="239"/>
      <c r="G10" s="320">
        <f t="shared" si="0"/>
        <v>0</v>
      </c>
      <c r="H10" s="239"/>
      <c r="I10" s="320">
        <f t="shared" si="1"/>
        <v>0</v>
      </c>
      <c r="J10" s="239"/>
      <c r="K10" s="320">
        <f t="shared" si="2"/>
        <v>0</v>
      </c>
      <c r="L10" s="239"/>
      <c r="M10" s="239"/>
      <c r="N10" s="239"/>
      <c r="O10" s="320">
        <f t="shared" si="3"/>
        <v>0</v>
      </c>
      <c r="P10" s="239"/>
      <c r="Q10" s="239"/>
      <c r="R10" s="239"/>
      <c r="S10" s="239"/>
      <c r="T10" s="320">
        <f t="shared" si="4"/>
        <v>0</v>
      </c>
      <c r="U10" s="320">
        <f t="shared" si="5"/>
        <v>0</v>
      </c>
    </row>
    <row r="11" spans="1:24" s="29" customFormat="1" ht="30" customHeight="1">
      <c r="A11" s="217">
        <v>6</v>
      </c>
      <c r="B11" s="720"/>
      <c r="C11" s="721"/>
      <c r="D11" s="239"/>
      <c r="E11" s="239"/>
      <c r="F11" s="239"/>
      <c r="G11" s="320">
        <f t="shared" si="0"/>
        <v>0</v>
      </c>
      <c r="H11" s="239"/>
      <c r="I11" s="320">
        <f t="shared" si="1"/>
        <v>0</v>
      </c>
      <c r="J11" s="239"/>
      <c r="K11" s="320">
        <f t="shared" si="2"/>
        <v>0</v>
      </c>
      <c r="L11" s="239"/>
      <c r="M11" s="239"/>
      <c r="N11" s="239"/>
      <c r="O11" s="320">
        <f t="shared" si="3"/>
        <v>0</v>
      </c>
      <c r="P11" s="239"/>
      <c r="Q11" s="239"/>
      <c r="R11" s="239"/>
      <c r="S11" s="239"/>
      <c r="T11" s="320">
        <f t="shared" si="4"/>
        <v>0</v>
      </c>
      <c r="U11" s="320">
        <f t="shared" si="5"/>
        <v>0</v>
      </c>
    </row>
    <row r="12" spans="1:24" s="29" customFormat="1" ht="30" customHeight="1">
      <c r="A12" s="217">
        <v>7</v>
      </c>
      <c r="B12" s="720"/>
      <c r="C12" s="721"/>
      <c r="D12" s="239"/>
      <c r="E12" s="239"/>
      <c r="F12" s="239"/>
      <c r="G12" s="320">
        <f t="shared" si="0"/>
        <v>0</v>
      </c>
      <c r="H12" s="239"/>
      <c r="I12" s="320">
        <f t="shared" si="1"/>
        <v>0</v>
      </c>
      <c r="J12" s="239"/>
      <c r="K12" s="320">
        <f t="shared" si="2"/>
        <v>0</v>
      </c>
      <c r="L12" s="239"/>
      <c r="M12" s="239"/>
      <c r="N12" s="239"/>
      <c r="O12" s="320">
        <f t="shared" si="3"/>
        <v>0</v>
      </c>
      <c r="P12" s="239"/>
      <c r="Q12" s="239"/>
      <c r="R12" s="239"/>
      <c r="S12" s="239"/>
      <c r="T12" s="320">
        <f t="shared" si="4"/>
        <v>0</v>
      </c>
      <c r="U12" s="320">
        <f t="shared" si="5"/>
        <v>0</v>
      </c>
    </row>
    <row r="13" spans="1:24" s="29" customFormat="1" ht="30" customHeight="1">
      <c r="A13" s="217">
        <v>8</v>
      </c>
      <c r="B13" s="720"/>
      <c r="C13" s="721"/>
      <c r="D13" s="239"/>
      <c r="E13" s="239"/>
      <c r="F13" s="239"/>
      <c r="G13" s="320">
        <f t="shared" si="0"/>
        <v>0</v>
      </c>
      <c r="H13" s="239"/>
      <c r="I13" s="320">
        <f t="shared" si="1"/>
        <v>0</v>
      </c>
      <c r="J13" s="239"/>
      <c r="K13" s="320">
        <f t="shared" si="2"/>
        <v>0</v>
      </c>
      <c r="L13" s="239"/>
      <c r="M13" s="239"/>
      <c r="N13" s="239"/>
      <c r="O13" s="320">
        <f t="shared" si="3"/>
        <v>0</v>
      </c>
      <c r="P13" s="239"/>
      <c r="Q13" s="239"/>
      <c r="R13" s="239"/>
      <c r="S13" s="239"/>
      <c r="T13" s="320">
        <f t="shared" si="4"/>
        <v>0</v>
      </c>
      <c r="U13" s="320">
        <f t="shared" si="5"/>
        <v>0</v>
      </c>
    </row>
    <row r="14" spans="1:24" s="29" customFormat="1" ht="30" customHeight="1">
      <c r="A14" s="217">
        <v>9</v>
      </c>
      <c r="B14" s="720"/>
      <c r="C14" s="721"/>
      <c r="D14" s="239"/>
      <c r="E14" s="239"/>
      <c r="F14" s="239"/>
      <c r="G14" s="320">
        <f t="shared" si="0"/>
        <v>0</v>
      </c>
      <c r="H14" s="239"/>
      <c r="I14" s="320">
        <f t="shared" si="1"/>
        <v>0</v>
      </c>
      <c r="J14" s="239"/>
      <c r="K14" s="320">
        <f t="shared" si="2"/>
        <v>0</v>
      </c>
      <c r="L14" s="239"/>
      <c r="M14" s="239"/>
      <c r="N14" s="239"/>
      <c r="O14" s="320">
        <f t="shared" si="3"/>
        <v>0</v>
      </c>
      <c r="P14" s="239"/>
      <c r="Q14" s="239"/>
      <c r="R14" s="239"/>
      <c r="S14" s="239"/>
      <c r="T14" s="320">
        <f t="shared" si="4"/>
        <v>0</v>
      </c>
      <c r="U14" s="320">
        <f t="shared" si="5"/>
        <v>0</v>
      </c>
    </row>
    <row r="15" spans="1:24" ht="30" customHeight="1">
      <c r="A15" s="217">
        <v>10</v>
      </c>
      <c r="B15" s="720" t="s">
        <v>118</v>
      </c>
      <c r="C15" s="721"/>
      <c r="D15" s="320">
        <f t="shared" ref="D15" si="6">SUM(D6:D14)</f>
        <v>0</v>
      </c>
      <c r="E15" s="320">
        <f t="shared" ref="E15" si="7">SUM(E6:E14)</f>
        <v>0</v>
      </c>
      <c r="F15" s="320">
        <f t="shared" ref="F15" si="8">SUM(F6:F14)</f>
        <v>0</v>
      </c>
      <c r="G15" s="320">
        <f t="shared" ref="G15" si="9">SUM(G6:G14)</f>
        <v>0</v>
      </c>
      <c r="H15" s="320">
        <f t="shared" ref="H15" si="10">SUM(H6:H14)</f>
        <v>0</v>
      </c>
      <c r="I15" s="320">
        <f t="shared" ref="I15" si="11">SUM(I6:I14)</f>
        <v>0</v>
      </c>
      <c r="J15" s="320">
        <f t="shared" ref="J15" si="12">SUM(J6:J14)</f>
        <v>0</v>
      </c>
      <c r="K15" s="320">
        <f t="shared" ref="K15" si="13">SUM(K6:K14)</f>
        <v>0</v>
      </c>
      <c r="L15" s="320">
        <f t="shared" ref="L15" si="14">SUM(L6:L14)</f>
        <v>0</v>
      </c>
      <c r="M15" s="320">
        <f t="shared" ref="M15" si="15">SUM(M6:M14)</f>
        <v>0</v>
      </c>
      <c r="N15" s="320">
        <f t="shared" ref="N15" si="16">SUM(N6:N14)</f>
        <v>0</v>
      </c>
      <c r="O15" s="320">
        <f t="shared" ref="O15" si="17">SUM(O6:O14)</f>
        <v>0</v>
      </c>
      <c r="P15" s="320">
        <f t="shared" ref="P15" si="18">SUM(P6:P14)</f>
        <v>0</v>
      </c>
      <c r="Q15" s="320">
        <f t="shared" ref="Q15" si="19">SUM(Q6:Q14)</f>
        <v>0</v>
      </c>
      <c r="R15" s="320">
        <f t="shared" ref="R15" si="20">SUM(R6:R14)</f>
        <v>0</v>
      </c>
      <c r="S15" s="320">
        <f t="shared" ref="S15" si="21">SUM(S6:S14)</f>
        <v>0</v>
      </c>
      <c r="T15" s="320">
        <f t="shared" ref="T15" si="22">SUM(T6:T14)</f>
        <v>0</v>
      </c>
      <c r="U15" s="320">
        <f t="shared" ref="U15" si="23">SUM(U6:U14)</f>
        <v>0</v>
      </c>
    </row>
  </sheetData>
  <mergeCells count="31">
    <mergeCell ref="B7:C7"/>
    <mergeCell ref="A1:U1"/>
    <mergeCell ref="A2:U2"/>
    <mergeCell ref="A3:A5"/>
    <mergeCell ref="U3:U4"/>
    <mergeCell ref="K3:K4"/>
    <mergeCell ref="L3:L4"/>
    <mergeCell ref="M3:M4"/>
    <mergeCell ref="N3:N4"/>
    <mergeCell ref="O3:O4"/>
    <mergeCell ref="P3:P4"/>
    <mergeCell ref="Q3:T3"/>
    <mergeCell ref="I3:I4"/>
    <mergeCell ref="J3:J4"/>
    <mergeCell ref="D3:D4"/>
    <mergeCell ref="B3:C3"/>
    <mergeCell ref="B4:C4"/>
    <mergeCell ref="B5:C5"/>
    <mergeCell ref="B6:C6"/>
    <mergeCell ref="H3:H4"/>
    <mergeCell ref="E3:E4"/>
    <mergeCell ref="F3:F4"/>
    <mergeCell ref="G3:G4"/>
    <mergeCell ref="B14:C14"/>
    <mergeCell ref="B15:C15"/>
    <mergeCell ref="B8:C8"/>
    <mergeCell ref="B9:C9"/>
    <mergeCell ref="B10:C10"/>
    <mergeCell ref="B11:C11"/>
    <mergeCell ref="B12:C12"/>
    <mergeCell ref="B13:C13"/>
  </mergeCells>
  <phoneticPr fontId="7" type="noConversion"/>
  <hyperlinks>
    <hyperlink ref="A2:U2" location="数据库!E130" display="境外所得税收抵免明细表"/>
    <hyperlink ref="A1:U1" location="数据库!A1" display="A108000"/>
  </hyperlinks>
  <printOptions horizontalCentered="1"/>
  <pageMargins left="0.53" right="0.36" top="0.78740157480314965" bottom="0.39370078740157483" header="0" footer="0"/>
  <pageSetup paperSize="9" scale="76" orientation="landscape" r:id="rId1"/>
  <headerFooter scaleWithDoc="0" alignWithMargins="0"/>
  <drawing r:id="rId2"/>
</worksheet>
</file>

<file path=xl/worksheets/sheet35.xml><?xml version="1.0" encoding="utf-8"?>
<worksheet xmlns="http://schemas.openxmlformats.org/spreadsheetml/2006/main" xmlns:r="http://schemas.openxmlformats.org/officeDocument/2006/relationships">
  <sheetPr codeName="Sheet78" enableFormatConditionsCalculation="0">
    <tabColor rgb="FF00B050"/>
    <pageSetUpPr fitToPage="1"/>
  </sheetPr>
  <dimension ref="A1:W16"/>
  <sheetViews>
    <sheetView zoomScaleSheetLayoutView="100" workbookViewId="0">
      <selection sqref="A1:T15"/>
    </sheetView>
  </sheetViews>
  <sheetFormatPr defaultColWidth="8.75" defaultRowHeight="11.25"/>
  <cols>
    <col min="1" max="1" width="4.75" style="15" customWidth="1"/>
    <col min="2" max="2" width="7.625" style="15" customWidth="1"/>
    <col min="3" max="3" width="2.625" style="15" customWidth="1"/>
    <col min="4" max="20" width="8.625" style="15" customWidth="1"/>
    <col min="21" max="21" width="8.75" style="15"/>
    <col min="22" max="22" width="9.125" style="15" bestFit="1" customWidth="1"/>
    <col min="23" max="23" width="9.625" style="15" bestFit="1" customWidth="1"/>
    <col min="24" max="16384" width="8.75" style="15"/>
  </cols>
  <sheetData>
    <row r="1" spans="1:23" s="288" customFormat="1" ht="20.100000000000001" customHeight="1">
      <c r="A1" s="682" t="s">
        <v>240</v>
      </c>
      <c r="B1" s="682"/>
      <c r="C1" s="682"/>
      <c r="D1" s="682"/>
      <c r="E1" s="682"/>
      <c r="F1" s="682"/>
      <c r="G1" s="682"/>
      <c r="H1" s="682"/>
      <c r="I1" s="682"/>
      <c r="J1" s="682"/>
      <c r="K1" s="682"/>
      <c r="L1" s="682"/>
      <c r="M1" s="682"/>
      <c r="N1" s="682"/>
      <c r="O1" s="682"/>
      <c r="P1" s="682"/>
      <c r="Q1" s="682"/>
      <c r="R1" s="682"/>
      <c r="S1" s="682"/>
      <c r="T1" s="682"/>
      <c r="V1" s="344"/>
      <c r="W1" s="346"/>
    </row>
    <row r="2" spans="1:23" s="288" customFormat="1" ht="45.75" customHeight="1">
      <c r="A2" s="934" t="s">
        <v>533</v>
      </c>
      <c r="B2" s="934"/>
      <c r="C2" s="934"/>
      <c r="D2" s="934"/>
      <c r="E2" s="934"/>
      <c r="F2" s="934"/>
      <c r="G2" s="934"/>
      <c r="H2" s="934"/>
      <c r="I2" s="934"/>
      <c r="J2" s="934"/>
      <c r="K2" s="934"/>
      <c r="L2" s="934"/>
      <c r="M2" s="934"/>
      <c r="N2" s="934"/>
      <c r="O2" s="934"/>
      <c r="P2" s="934"/>
      <c r="Q2" s="934"/>
      <c r="R2" s="934"/>
      <c r="S2" s="934"/>
      <c r="T2" s="934"/>
      <c r="V2" s="345"/>
      <c r="W2" s="346"/>
    </row>
    <row r="3" spans="1:23" s="25" customFormat="1" ht="39.950000000000003" customHeight="1">
      <c r="A3" s="935" t="s">
        <v>0</v>
      </c>
      <c r="B3" s="936" t="s">
        <v>515</v>
      </c>
      <c r="C3" s="937"/>
      <c r="D3" s="931" t="s">
        <v>534</v>
      </c>
      <c r="E3" s="932"/>
      <c r="F3" s="932"/>
      <c r="G3" s="932"/>
      <c r="H3" s="932"/>
      <c r="I3" s="932"/>
      <c r="J3" s="932"/>
      <c r="K3" s="933"/>
      <c r="L3" s="931" t="s">
        <v>535</v>
      </c>
      <c r="M3" s="932"/>
      <c r="N3" s="932"/>
      <c r="O3" s="933"/>
      <c r="P3" s="929" t="s">
        <v>516</v>
      </c>
      <c r="Q3" s="929" t="s">
        <v>536</v>
      </c>
      <c r="R3" s="929" t="s">
        <v>537</v>
      </c>
      <c r="S3" s="929" t="s">
        <v>538</v>
      </c>
      <c r="T3" s="929" t="s">
        <v>517</v>
      </c>
      <c r="V3" s="345"/>
      <c r="W3" s="346"/>
    </row>
    <row r="4" spans="1:23" s="25" customFormat="1" ht="39.950000000000003" customHeight="1">
      <c r="A4" s="935"/>
      <c r="B4" s="938"/>
      <c r="C4" s="939"/>
      <c r="D4" s="214" t="s">
        <v>539</v>
      </c>
      <c r="E4" s="214" t="s">
        <v>540</v>
      </c>
      <c r="F4" s="214" t="s">
        <v>541</v>
      </c>
      <c r="G4" s="214" t="s">
        <v>542</v>
      </c>
      <c r="H4" s="214" t="s">
        <v>543</v>
      </c>
      <c r="I4" s="214" t="s">
        <v>544</v>
      </c>
      <c r="J4" s="214" t="s">
        <v>545</v>
      </c>
      <c r="K4" s="214" t="s">
        <v>504</v>
      </c>
      <c r="L4" s="214" t="s">
        <v>546</v>
      </c>
      <c r="M4" s="214" t="s">
        <v>547</v>
      </c>
      <c r="N4" s="214" t="s">
        <v>548</v>
      </c>
      <c r="O4" s="214" t="s">
        <v>504</v>
      </c>
      <c r="P4" s="930"/>
      <c r="Q4" s="930"/>
      <c r="R4" s="930"/>
      <c r="S4" s="930"/>
      <c r="T4" s="930"/>
    </row>
    <row r="5" spans="1:23" s="25" customFormat="1" ht="30" customHeight="1">
      <c r="A5" s="935"/>
      <c r="B5" s="931">
        <v>1</v>
      </c>
      <c r="C5" s="933"/>
      <c r="D5" s="214">
        <v>2</v>
      </c>
      <c r="E5" s="214">
        <v>3</v>
      </c>
      <c r="F5" s="214">
        <v>4</v>
      </c>
      <c r="G5" s="214">
        <v>5</v>
      </c>
      <c r="H5" s="214">
        <v>6</v>
      </c>
      <c r="I5" s="214">
        <v>7</v>
      </c>
      <c r="J5" s="214">
        <v>8</v>
      </c>
      <c r="K5" s="214" t="s">
        <v>823</v>
      </c>
      <c r="L5" s="214">
        <v>10</v>
      </c>
      <c r="M5" s="214">
        <v>11</v>
      </c>
      <c r="N5" s="214">
        <v>12</v>
      </c>
      <c r="O5" s="214" t="s">
        <v>549</v>
      </c>
      <c r="P5" s="214" t="s">
        <v>550</v>
      </c>
      <c r="Q5" s="214">
        <v>15</v>
      </c>
      <c r="R5" s="214">
        <v>16</v>
      </c>
      <c r="S5" s="214">
        <v>17</v>
      </c>
      <c r="T5" s="214" t="s">
        <v>551</v>
      </c>
    </row>
    <row r="6" spans="1:23" ht="30" customHeight="1">
      <c r="A6" s="18">
        <v>1</v>
      </c>
      <c r="B6" s="925">
        <f>A108000境外所得!C6</f>
        <v>0</v>
      </c>
      <c r="C6" s="926"/>
      <c r="D6" s="19"/>
      <c r="E6" s="19"/>
      <c r="F6" s="19"/>
      <c r="G6" s="19"/>
      <c r="H6" s="19"/>
      <c r="I6" s="19"/>
      <c r="J6" s="19"/>
      <c r="K6" s="262">
        <f>SUM(D6:J6)</f>
        <v>0</v>
      </c>
      <c r="L6" s="19"/>
      <c r="M6" s="19"/>
      <c r="N6" s="19"/>
      <c r="O6" s="262">
        <f>SUM(L6:N6)</f>
        <v>0</v>
      </c>
      <c r="P6" s="262">
        <f>K6+L6+M6</f>
        <v>0</v>
      </c>
      <c r="Q6" s="19"/>
      <c r="R6" s="19"/>
      <c r="S6" s="19"/>
      <c r="T6" s="262">
        <f>P6+Q6-R6-S6</f>
        <v>0</v>
      </c>
    </row>
    <row r="7" spans="1:23" ht="30" customHeight="1">
      <c r="A7" s="18">
        <v>2</v>
      </c>
      <c r="B7" s="925">
        <f>A108000境外所得!C7</f>
        <v>0</v>
      </c>
      <c r="C7" s="926"/>
      <c r="D7" s="19"/>
      <c r="E7" s="19"/>
      <c r="F7" s="19"/>
      <c r="G7" s="19"/>
      <c r="H7" s="19"/>
      <c r="I7" s="19"/>
      <c r="J7" s="19"/>
      <c r="K7" s="262">
        <f t="shared" ref="K7:K14" si="0">SUM(D7:J7)</f>
        <v>0</v>
      </c>
      <c r="L7" s="19"/>
      <c r="M7" s="19"/>
      <c r="N7" s="19"/>
      <c r="O7" s="262">
        <f t="shared" ref="O7:O14" si="1">SUM(L7:N7)</f>
        <v>0</v>
      </c>
      <c r="P7" s="262">
        <f t="shared" ref="P7:P14" si="2">K7+L7+M7</f>
        <v>0</v>
      </c>
      <c r="Q7" s="19"/>
      <c r="R7" s="19"/>
      <c r="S7" s="19"/>
      <c r="T7" s="262">
        <f t="shared" ref="T7:T14" si="3">P7+Q7-R7-S7</f>
        <v>0</v>
      </c>
    </row>
    <row r="8" spans="1:23" ht="30" customHeight="1">
      <c r="A8" s="18">
        <v>3</v>
      </c>
      <c r="B8" s="925">
        <f>A108000境外所得!C8</f>
        <v>0</v>
      </c>
      <c r="C8" s="926"/>
      <c r="D8" s="19"/>
      <c r="E8" s="19"/>
      <c r="F8" s="19"/>
      <c r="G8" s="19"/>
      <c r="H8" s="19"/>
      <c r="I8" s="19"/>
      <c r="J8" s="19"/>
      <c r="K8" s="262">
        <f t="shared" si="0"/>
        <v>0</v>
      </c>
      <c r="L8" s="19"/>
      <c r="M8" s="19"/>
      <c r="N8" s="19"/>
      <c r="O8" s="262">
        <f t="shared" si="1"/>
        <v>0</v>
      </c>
      <c r="P8" s="262">
        <f t="shared" si="2"/>
        <v>0</v>
      </c>
      <c r="Q8" s="19"/>
      <c r="R8" s="19"/>
      <c r="S8" s="19"/>
      <c r="T8" s="262">
        <f t="shared" si="3"/>
        <v>0</v>
      </c>
    </row>
    <row r="9" spans="1:23" ht="30" customHeight="1">
      <c r="A9" s="18">
        <v>4</v>
      </c>
      <c r="B9" s="925">
        <f>A108000境外所得!C9</f>
        <v>0</v>
      </c>
      <c r="C9" s="926"/>
      <c r="D9" s="19"/>
      <c r="E9" s="19"/>
      <c r="F9" s="19"/>
      <c r="G9" s="19"/>
      <c r="H9" s="19"/>
      <c r="I9" s="19"/>
      <c r="J9" s="19"/>
      <c r="K9" s="262">
        <f t="shared" si="0"/>
        <v>0</v>
      </c>
      <c r="L9" s="19"/>
      <c r="M9" s="19"/>
      <c r="N9" s="19"/>
      <c r="O9" s="262">
        <f t="shared" si="1"/>
        <v>0</v>
      </c>
      <c r="P9" s="262">
        <f t="shared" si="2"/>
        <v>0</v>
      </c>
      <c r="Q9" s="19"/>
      <c r="R9" s="19"/>
      <c r="S9" s="19"/>
      <c r="T9" s="262">
        <f t="shared" si="3"/>
        <v>0</v>
      </c>
    </row>
    <row r="10" spans="1:23" ht="30" customHeight="1">
      <c r="A10" s="18">
        <v>5</v>
      </c>
      <c r="B10" s="925">
        <f>A108000境外所得!C10</f>
        <v>0</v>
      </c>
      <c r="C10" s="926"/>
      <c r="D10" s="19"/>
      <c r="E10" s="19"/>
      <c r="F10" s="26"/>
      <c r="G10" s="19"/>
      <c r="H10" s="26"/>
      <c r="I10" s="19"/>
      <c r="J10" s="19"/>
      <c r="K10" s="262">
        <f t="shared" si="0"/>
        <v>0</v>
      </c>
      <c r="L10" s="19"/>
      <c r="M10" s="19"/>
      <c r="N10" s="19"/>
      <c r="O10" s="262">
        <f t="shared" si="1"/>
        <v>0</v>
      </c>
      <c r="P10" s="262">
        <f t="shared" si="2"/>
        <v>0</v>
      </c>
      <c r="Q10" s="19"/>
      <c r="R10" s="19"/>
      <c r="S10" s="19"/>
      <c r="T10" s="262">
        <f t="shared" si="3"/>
        <v>0</v>
      </c>
    </row>
    <row r="11" spans="1:23" ht="30" customHeight="1">
      <c r="A11" s="18">
        <v>6</v>
      </c>
      <c r="B11" s="925">
        <f>A108000境外所得!C11</f>
        <v>0</v>
      </c>
      <c r="C11" s="926"/>
      <c r="D11" s="19"/>
      <c r="E11" s="19"/>
      <c r="F11" s="26"/>
      <c r="G11" s="19"/>
      <c r="H11" s="19"/>
      <c r="I11" s="19"/>
      <c r="J11" s="19"/>
      <c r="K11" s="262">
        <f t="shared" si="0"/>
        <v>0</v>
      </c>
      <c r="L11" s="19"/>
      <c r="M11" s="19"/>
      <c r="N11" s="19"/>
      <c r="O11" s="262">
        <f t="shared" si="1"/>
        <v>0</v>
      </c>
      <c r="P11" s="262">
        <f t="shared" si="2"/>
        <v>0</v>
      </c>
      <c r="Q11" s="19"/>
      <c r="R11" s="19"/>
      <c r="S11" s="19"/>
      <c r="T11" s="262">
        <f t="shared" si="3"/>
        <v>0</v>
      </c>
    </row>
    <row r="12" spans="1:23" ht="30" customHeight="1">
      <c r="A12" s="18">
        <v>7</v>
      </c>
      <c r="B12" s="925">
        <f>A108000境外所得!C12</f>
        <v>0</v>
      </c>
      <c r="C12" s="926"/>
      <c r="D12" s="19"/>
      <c r="E12" s="19"/>
      <c r="F12" s="26"/>
      <c r="G12" s="19"/>
      <c r="H12" s="19"/>
      <c r="I12" s="19"/>
      <c r="J12" s="19"/>
      <c r="K12" s="262">
        <f t="shared" si="0"/>
        <v>0</v>
      </c>
      <c r="L12" s="19"/>
      <c r="M12" s="19"/>
      <c r="N12" s="19"/>
      <c r="O12" s="262">
        <f t="shared" si="1"/>
        <v>0</v>
      </c>
      <c r="P12" s="262">
        <f t="shared" si="2"/>
        <v>0</v>
      </c>
      <c r="Q12" s="19"/>
      <c r="R12" s="19"/>
      <c r="S12" s="19"/>
      <c r="T12" s="262">
        <f t="shared" si="3"/>
        <v>0</v>
      </c>
    </row>
    <row r="13" spans="1:23" ht="30" customHeight="1">
      <c r="A13" s="18">
        <v>8</v>
      </c>
      <c r="B13" s="925">
        <f>A108000境外所得!C13</f>
        <v>0</v>
      </c>
      <c r="C13" s="926"/>
      <c r="D13" s="19"/>
      <c r="E13" s="19"/>
      <c r="F13" s="19"/>
      <c r="G13" s="19"/>
      <c r="H13" s="19"/>
      <c r="I13" s="19"/>
      <c r="J13" s="19"/>
      <c r="K13" s="262">
        <f t="shared" si="0"/>
        <v>0</v>
      </c>
      <c r="L13" s="19"/>
      <c r="M13" s="19"/>
      <c r="N13" s="19"/>
      <c r="O13" s="262">
        <f t="shared" si="1"/>
        <v>0</v>
      </c>
      <c r="P13" s="262">
        <f t="shared" si="2"/>
        <v>0</v>
      </c>
      <c r="Q13" s="19"/>
      <c r="R13" s="19"/>
      <c r="S13" s="19"/>
      <c r="T13" s="262">
        <f t="shared" si="3"/>
        <v>0</v>
      </c>
    </row>
    <row r="14" spans="1:23" ht="30" customHeight="1">
      <c r="A14" s="18">
        <v>9</v>
      </c>
      <c r="B14" s="925">
        <f>A108000境外所得!C14</f>
        <v>0</v>
      </c>
      <c r="C14" s="926"/>
      <c r="D14" s="19"/>
      <c r="E14" s="27"/>
      <c r="F14" s="27"/>
      <c r="G14" s="27"/>
      <c r="H14" s="27"/>
      <c r="I14" s="19"/>
      <c r="J14" s="19"/>
      <c r="K14" s="262">
        <f t="shared" si="0"/>
        <v>0</v>
      </c>
      <c r="L14" s="19"/>
      <c r="M14" s="19"/>
      <c r="N14" s="19"/>
      <c r="O14" s="262">
        <f t="shared" si="1"/>
        <v>0</v>
      </c>
      <c r="P14" s="262">
        <f t="shared" si="2"/>
        <v>0</v>
      </c>
      <c r="Q14" s="19"/>
      <c r="R14" s="19"/>
      <c r="S14" s="19"/>
      <c r="T14" s="262">
        <f t="shared" si="3"/>
        <v>0</v>
      </c>
    </row>
    <row r="15" spans="1:23" ht="30" customHeight="1">
      <c r="A15" s="18">
        <v>10</v>
      </c>
      <c r="B15" s="927" t="s">
        <v>118</v>
      </c>
      <c r="C15" s="928"/>
      <c r="D15" s="262">
        <f>SUM(D6:D14)</f>
        <v>0</v>
      </c>
      <c r="E15" s="262">
        <f t="shared" ref="E15:T15" si="4">SUM(E6:E14)</f>
        <v>0</v>
      </c>
      <c r="F15" s="262">
        <f t="shared" si="4"/>
        <v>0</v>
      </c>
      <c r="G15" s="262">
        <f t="shared" si="4"/>
        <v>0</v>
      </c>
      <c r="H15" s="262">
        <f t="shared" si="4"/>
        <v>0</v>
      </c>
      <c r="I15" s="262">
        <f t="shared" si="4"/>
        <v>0</v>
      </c>
      <c r="J15" s="262">
        <f t="shared" si="4"/>
        <v>0</v>
      </c>
      <c r="K15" s="262">
        <f t="shared" si="4"/>
        <v>0</v>
      </c>
      <c r="L15" s="262">
        <f t="shared" si="4"/>
        <v>0</v>
      </c>
      <c r="M15" s="262">
        <f t="shared" si="4"/>
        <v>0</v>
      </c>
      <c r="N15" s="262">
        <f t="shared" si="4"/>
        <v>0</v>
      </c>
      <c r="O15" s="262">
        <f t="shared" si="4"/>
        <v>0</v>
      </c>
      <c r="P15" s="262">
        <f t="shared" si="4"/>
        <v>0</v>
      </c>
      <c r="Q15" s="262">
        <f t="shared" si="4"/>
        <v>0</v>
      </c>
      <c r="R15" s="262">
        <f t="shared" si="4"/>
        <v>0</v>
      </c>
      <c r="S15" s="262">
        <f t="shared" si="4"/>
        <v>0</v>
      </c>
      <c r="T15" s="262">
        <f t="shared" si="4"/>
        <v>0</v>
      </c>
    </row>
    <row r="16" spans="1:23">
      <c r="T16" s="28"/>
    </row>
  </sheetData>
  <mergeCells count="22">
    <mergeCell ref="S3:S4"/>
    <mergeCell ref="T3:T4"/>
    <mergeCell ref="D3:K3"/>
    <mergeCell ref="L3:O3"/>
    <mergeCell ref="A1:T1"/>
    <mergeCell ref="A2:T2"/>
    <mergeCell ref="A3:A5"/>
    <mergeCell ref="P3:P4"/>
    <mergeCell ref="Q3:Q4"/>
    <mergeCell ref="R3:R4"/>
    <mergeCell ref="B5:C5"/>
    <mergeCell ref="B3:C4"/>
    <mergeCell ref="B6:C6"/>
    <mergeCell ref="B7:C7"/>
    <mergeCell ref="B8:C8"/>
    <mergeCell ref="B9:C9"/>
    <mergeCell ref="B15:C15"/>
    <mergeCell ref="B10:C10"/>
    <mergeCell ref="B11:C11"/>
    <mergeCell ref="B12:C12"/>
    <mergeCell ref="B13:C13"/>
    <mergeCell ref="B14:C14"/>
  </mergeCells>
  <phoneticPr fontId="7" type="noConversion"/>
  <hyperlinks>
    <hyperlink ref="A1:T1" location="数据库!A1" display="A108010"/>
  </hyperlinks>
  <printOptions horizontalCentered="1"/>
  <pageMargins left="0.42" right="7.874015748031496E-2" top="0.78740157480314965" bottom="0.39370078740157483" header="0" footer="0"/>
  <pageSetup paperSize="9" scale="82" orientation="landscape" r:id="rId1"/>
  <headerFooter scaleWithDoc="0" alignWithMargins="0"/>
  <drawing r:id="rId2"/>
</worksheet>
</file>

<file path=xl/worksheets/sheet36.xml><?xml version="1.0" encoding="utf-8"?>
<worksheet xmlns="http://schemas.openxmlformats.org/spreadsheetml/2006/main" xmlns:r="http://schemas.openxmlformats.org/officeDocument/2006/relationships">
  <sheetPr codeName="Sheet79" enableFormatConditionsCalculation="0">
    <tabColor rgb="FF00B050"/>
    <pageSetUpPr fitToPage="1"/>
  </sheetPr>
  <dimension ref="A1:BK30"/>
  <sheetViews>
    <sheetView zoomScaleSheetLayoutView="100" workbookViewId="0">
      <selection sqref="A1:K16"/>
    </sheetView>
  </sheetViews>
  <sheetFormatPr defaultColWidth="8.75" defaultRowHeight="20.100000000000001" customHeight="1"/>
  <cols>
    <col min="1" max="1" width="4.75" style="23" customWidth="1"/>
    <col min="2" max="2" width="11.125" style="23" customWidth="1"/>
    <col min="3" max="11" width="12.625" style="23" customWidth="1"/>
    <col min="12" max="16" width="8.625" style="23" customWidth="1"/>
    <col min="17" max="17" width="0" style="23" hidden="1" customWidth="1"/>
    <col min="18" max="18" width="9.125" style="23" hidden="1" customWidth="1"/>
    <col min="19" max="19" width="9.625" style="23" hidden="1" customWidth="1"/>
    <col min="20" max="20" width="0" style="23" hidden="1" customWidth="1"/>
    <col min="21" max="16384" width="8.75" style="23"/>
  </cols>
  <sheetData>
    <row r="1" spans="1:19" s="286" customFormat="1" ht="20.100000000000001" customHeight="1">
      <c r="A1" s="682" t="s">
        <v>241</v>
      </c>
      <c r="B1" s="682"/>
      <c r="C1" s="682"/>
      <c r="D1" s="682"/>
      <c r="E1" s="682"/>
      <c r="F1" s="682"/>
      <c r="G1" s="682"/>
      <c r="H1" s="682"/>
      <c r="I1" s="682"/>
      <c r="J1" s="682"/>
      <c r="K1" s="682"/>
      <c r="L1" s="438"/>
      <c r="M1" s="438"/>
      <c r="N1" s="438"/>
      <c r="O1" s="438"/>
      <c r="P1" s="438"/>
      <c r="R1" s="344" t="s">
        <v>937</v>
      </c>
      <c r="S1" s="346" t="s">
        <v>940</v>
      </c>
    </row>
    <row r="2" spans="1:19" s="312" customFormat="1" ht="40.5" customHeight="1">
      <c r="A2" s="944" t="s">
        <v>552</v>
      </c>
      <c r="B2" s="944"/>
      <c r="C2" s="944"/>
      <c r="D2" s="944"/>
      <c r="E2" s="944"/>
      <c r="F2" s="944"/>
      <c r="G2" s="944"/>
      <c r="H2" s="944"/>
      <c r="I2" s="944"/>
      <c r="J2" s="944"/>
      <c r="K2" s="944"/>
      <c r="L2" s="373"/>
      <c r="M2" s="373"/>
      <c r="N2" s="373"/>
      <c r="O2" s="373"/>
      <c r="P2" s="373"/>
      <c r="R2" s="345" t="s">
        <v>939</v>
      </c>
      <c r="S2" s="346" t="s">
        <v>941</v>
      </c>
    </row>
    <row r="3" spans="1:19" s="15" customFormat="1" ht="27.95" customHeight="1">
      <c r="A3" s="589" t="s">
        <v>0</v>
      </c>
      <c r="B3" s="589" t="s">
        <v>1064</v>
      </c>
      <c r="C3" s="589" t="s">
        <v>553</v>
      </c>
      <c r="D3" s="589"/>
      <c r="E3" s="589"/>
      <c r="F3" s="589"/>
      <c r="G3" s="589" t="s">
        <v>554</v>
      </c>
      <c r="H3" s="589"/>
      <c r="I3" s="589"/>
      <c r="J3" s="589"/>
      <c r="K3" s="370"/>
      <c r="R3" s="345" t="s">
        <v>938</v>
      </c>
      <c r="S3" s="346" t="s">
        <v>942</v>
      </c>
    </row>
    <row r="4" spans="1:19" s="15" customFormat="1" ht="27.95" customHeight="1">
      <c r="A4" s="589"/>
      <c r="B4" s="589"/>
      <c r="C4" s="589" t="s">
        <v>555</v>
      </c>
      <c r="D4" s="589" t="s">
        <v>556</v>
      </c>
      <c r="E4" s="589" t="s">
        <v>557</v>
      </c>
      <c r="F4" s="589" t="s">
        <v>558</v>
      </c>
      <c r="G4" s="589" t="s">
        <v>1066</v>
      </c>
      <c r="H4" s="589" t="s">
        <v>560</v>
      </c>
      <c r="I4" s="589" t="s">
        <v>561</v>
      </c>
      <c r="J4" s="589" t="s">
        <v>562</v>
      </c>
      <c r="K4" s="370"/>
    </row>
    <row r="5" spans="1:19" s="15" customFormat="1" ht="27.95" customHeight="1">
      <c r="A5" s="589"/>
      <c r="B5" s="589"/>
      <c r="C5" s="589"/>
      <c r="D5" s="589"/>
      <c r="E5" s="589"/>
      <c r="F5" s="589"/>
      <c r="G5" s="589"/>
      <c r="H5" s="589"/>
      <c r="I5" s="589"/>
      <c r="J5" s="589"/>
      <c r="K5" s="370"/>
    </row>
    <row r="6" spans="1:19" ht="27.95" customHeight="1">
      <c r="A6" s="589"/>
      <c r="B6" s="348">
        <v>1</v>
      </c>
      <c r="C6" s="348">
        <v>2</v>
      </c>
      <c r="D6" s="348">
        <v>3</v>
      </c>
      <c r="E6" s="348">
        <v>4</v>
      </c>
      <c r="F6" s="348" t="s">
        <v>1065</v>
      </c>
      <c r="G6" s="348">
        <v>6</v>
      </c>
      <c r="H6" s="348">
        <v>7</v>
      </c>
      <c r="I6" s="348">
        <v>8</v>
      </c>
      <c r="J6" s="348">
        <v>9</v>
      </c>
      <c r="K6" s="370"/>
    </row>
    <row r="7" spans="1:19" ht="27.95" customHeight="1">
      <c r="A7" s="348">
        <v>1</v>
      </c>
      <c r="B7" s="348"/>
      <c r="C7" s="348"/>
      <c r="D7" s="348"/>
      <c r="E7" s="348"/>
      <c r="F7" s="372">
        <f>C7+D7-E7</f>
        <v>0</v>
      </c>
      <c r="G7" s="348"/>
      <c r="H7" s="348"/>
      <c r="I7" s="348"/>
      <c r="J7" s="348"/>
      <c r="K7" s="370"/>
    </row>
    <row r="8" spans="1:19" ht="27.95" customHeight="1">
      <c r="A8" s="348">
        <v>2</v>
      </c>
      <c r="B8" s="348"/>
      <c r="C8" s="348"/>
      <c r="D8" s="348"/>
      <c r="E8" s="348"/>
      <c r="F8" s="372">
        <f t="shared" ref="F8:F15" si="0">C8+D8-E8</f>
        <v>0</v>
      </c>
      <c r="G8" s="348"/>
      <c r="H8" s="348"/>
      <c r="I8" s="348"/>
      <c r="J8" s="348"/>
      <c r="K8" s="370"/>
    </row>
    <row r="9" spans="1:19" ht="27.95" customHeight="1">
      <c r="A9" s="348">
        <v>3</v>
      </c>
      <c r="B9" s="348"/>
      <c r="C9" s="348"/>
      <c r="D9" s="348"/>
      <c r="E9" s="348"/>
      <c r="F9" s="372">
        <f t="shared" si="0"/>
        <v>0</v>
      </c>
      <c r="G9" s="348"/>
      <c r="H9" s="348"/>
      <c r="I9" s="348"/>
      <c r="J9" s="348"/>
      <c r="K9" s="370"/>
    </row>
    <row r="10" spans="1:19" ht="27.95" customHeight="1">
      <c r="A10" s="348">
        <v>4</v>
      </c>
      <c r="B10" s="348"/>
      <c r="C10" s="348"/>
      <c r="D10" s="348"/>
      <c r="E10" s="348"/>
      <c r="F10" s="372">
        <f t="shared" si="0"/>
        <v>0</v>
      </c>
      <c r="G10" s="348"/>
      <c r="H10" s="348"/>
      <c r="I10" s="348"/>
      <c r="J10" s="348"/>
      <c r="K10" s="370"/>
    </row>
    <row r="11" spans="1:19" ht="27.95" customHeight="1">
      <c r="A11" s="348">
        <v>5</v>
      </c>
      <c r="B11" s="348"/>
      <c r="C11" s="348"/>
      <c r="D11" s="348"/>
      <c r="E11" s="348"/>
      <c r="F11" s="372">
        <f t="shared" si="0"/>
        <v>0</v>
      </c>
      <c r="G11" s="348"/>
      <c r="H11" s="348"/>
      <c r="I11" s="348"/>
      <c r="J11" s="348"/>
      <c r="K11" s="370"/>
    </row>
    <row r="12" spans="1:19" ht="27.95" customHeight="1">
      <c r="A12" s="348">
        <v>6</v>
      </c>
      <c r="B12" s="348"/>
      <c r="C12" s="348"/>
      <c r="D12" s="348"/>
      <c r="E12" s="348"/>
      <c r="F12" s="372">
        <f t="shared" si="0"/>
        <v>0</v>
      </c>
      <c r="G12" s="348"/>
      <c r="H12" s="348"/>
      <c r="I12" s="348"/>
      <c r="J12" s="348"/>
      <c r="K12" s="370"/>
    </row>
    <row r="13" spans="1:19" ht="27.95" customHeight="1">
      <c r="A13" s="348">
        <v>7</v>
      </c>
      <c r="B13" s="348"/>
      <c r="C13" s="348"/>
      <c r="D13" s="348"/>
      <c r="E13" s="348"/>
      <c r="F13" s="372">
        <f t="shared" si="0"/>
        <v>0</v>
      </c>
      <c r="G13" s="348"/>
      <c r="H13" s="348"/>
      <c r="I13" s="348"/>
      <c r="J13" s="348"/>
      <c r="K13" s="370"/>
    </row>
    <row r="14" spans="1:19" ht="27.95" customHeight="1">
      <c r="A14" s="348">
        <v>8</v>
      </c>
      <c r="B14" s="348"/>
      <c r="C14" s="348"/>
      <c r="D14" s="348"/>
      <c r="E14" s="348"/>
      <c r="F14" s="372">
        <f t="shared" si="0"/>
        <v>0</v>
      </c>
      <c r="G14" s="348"/>
      <c r="H14" s="348"/>
      <c r="I14" s="348"/>
      <c r="J14" s="348"/>
      <c r="K14" s="370"/>
    </row>
    <row r="15" spans="1:19" ht="27.95" customHeight="1">
      <c r="A15" s="348">
        <v>9</v>
      </c>
      <c r="B15" s="348"/>
      <c r="C15" s="348"/>
      <c r="D15" s="348"/>
      <c r="E15" s="348"/>
      <c r="F15" s="372">
        <f t="shared" si="0"/>
        <v>0</v>
      </c>
      <c r="G15" s="348"/>
      <c r="H15" s="348"/>
      <c r="I15" s="348"/>
      <c r="J15" s="348"/>
      <c r="K15" s="370"/>
    </row>
    <row r="16" spans="1:19" ht="27.95" customHeight="1">
      <c r="A16" s="348">
        <v>10</v>
      </c>
      <c r="B16" s="348" t="s">
        <v>118</v>
      </c>
      <c r="C16" s="371">
        <f>SUM(C7:C15)</f>
        <v>0</v>
      </c>
      <c r="D16" s="371">
        <f t="shared" ref="D16:K16" si="1">SUM(D7:D15)</f>
        <v>0</v>
      </c>
      <c r="E16" s="371">
        <f t="shared" si="1"/>
        <v>0</v>
      </c>
      <c r="F16" s="371">
        <f t="shared" si="1"/>
        <v>0</v>
      </c>
      <c r="G16" s="371">
        <f t="shared" si="1"/>
        <v>0</v>
      </c>
      <c r="H16" s="371">
        <f t="shared" si="1"/>
        <v>0</v>
      </c>
      <c r="I16" s="371">
        <f t="shared" si="1"/>
        <v>0</v>
      </c>
      <c r="J16" s="371">
        <f t="shared" si="1"/>
        <v>0</v>
      </c>
      <c r="K16" s="371">
        <f t="shared" si="1"/>
        <v>0</v>
      </c>
    </row>
    <row r="17" spans="4:63" ht="20.100000000000001" customHeight="1">
      <c r="D17" s="945"/>
      <c r="E17" s="945"/>
      <c r="F17" s="945"/>
      <c r="L17" s="358"/>
      <c r="AQ17" s="929" t="s">
        <v>0</v>
      </c>
      <c r="AR17" s="935" t="s">
        <v>515</v>
      </c>
      <c r="AS17" s="935"/>
      <c r="AT17" s="935" t="s">
        <v>553</v>
      </c>
      <c r="AU17" s="935"/>
      <c r="AV17" s="935"/>
      <c r="AW17" s="935"/>
      <c r="AX17" s="935" t="s">
        <v>554</v>
      </c>
      <c r="AY17" s="935"/>
      <c r="AZ17" s="935"/>
      <c r="BA17" s="935"/>
      <c r="BB17" s="935"/>
      <c r="BC17" s="935"/>
      <c r="BD17" s="935"/>
      <c r="BE17" s="935"/>
      <c r="BF17" s="935"/>
      <c r="BG17" s="935"/>
      <c r="BH17" s="935"/>
      <c r="BI17" s="935"/>
      <c r="BJ17" s="935"/>
      <c r="BK17" s="935"/>
    </row>
    <row r="18" spans="4:63" ht="20.100000000000001" customHeight="1">
      <c r="AQ18" s="946"/>
      <c r="AR18" s="935"/>
      <c r="AS18" s="935"/>
      <c r="AT18" s="935" t="s">
        <v>555</v>
      </c>
      <c r="AU18" s="935" t="s">
        <v>556</v>
      </c>
      <c r="AV18" s="935" t="s">
        <v>557</v>
      </c>
      <c r="AW18" s="935" t="s">
        <v>558</v>
      </c>
      <c r="AX18" s="935" t="s">
        <v>559</v>
      </c>
      <c r="AY18" s="935"/>
      <c r="AZ18" s="935"/>
      <c r="BA18" s="935"/>
      <c r="BB18" s="935"/>
      <c r="BC18" s="935"/>
      <c r="BD18" s="935" t="s">
        <v>560</v>
      </c>
      <c r="BE18" s="935" t="s">
        <v>561</v>
      </c>
      <c r="BF18" s="935" t="s">
        <v>562</v>
      </c>
      <c r="BG18" s="935"/>
      <c r="BH18" s="935"/>
      <c r="BI18" s="935"/>
      <c r="BJ18" s="935"/>
      <c r="BK18" s="935"/>
    </row>
    <row r="19" spans="4:63" ht="20.100000000000001" customHeight="1">
      <c r="AQ19" s="946"/>
      <c r="AR19" s="935"/>
      <c r="AS19" s="935"/>
      <c r="AT19" s="935"/>
      <c r="AU19" s="935"/>
      <c r="AV19" s="935"/>
      <c r="AW19" s="935"/>
      <c r="AX19" s="18" t="s">
        <v>563</v>
      </c>
      <c r="AY19" s="18" t="s">
        <v>564</v>
      </c>
      <c r="AZ19" s="18" t="s">
        <v>565</v>
      </c>
      <c r="BA19" s="18" t="s">
        <v>566</v>
      </c>
      <c r="BB19" s="18" t="s">
        <v>567</v>
      </c>
      <c r="BC19" s="18" t="s">
        <v>504</v>
      </c>
      <c r="BD19" s="935"/>
      <c r="BE19" s="935"/>
      <c r="BF19" s="18" t="s">
        <v>564</v>
      </c>
      <c r="BG19" s="18" t="s">
        <v>565</v>
      </c>
      <c r="BH19" s="18" t="s">
        <v>566</v>
      </c>
      <c r="BI19" s="18" t="s">
        <v>567</v>
      </c>
      <c r="BJ19" s="18" t="s">
        <v>331</v>
      </c>
      <c r="BK19" s="18" t="s">
        <v>504</v>
      </c>
    </row>
    <row r="20" spans="4:63" ht="20.100000000000001" customHeight="1">
      <c r="AQ20" s="946"/>
      <c r="AR20" s="947">
        <v>1</v>
      </c>
      <c r="AS20" s="947"/>
      <c r="AT20" s="24">
        <v>2</v>
      </c>
      <c r="AU20" s="24">
        <v>3</v>
      </c>
      <c r="AV20" s="24">
        <v>4</v>
      </c>
      <c r="AW20" s="18" t="s">
        <v>568</v>
      </c>
      <c r="AX20" s="24">
        <v>6</v>
      </c>
      <c r="AY20" s="24">
        <v>7</v>
      </c>
      <c r="AZ20" s="24">
        <v>8</v>
      </c>
      <c r="BA20" s="24">
        <v>9</v>
      </c>
      <c r="BB20" s="24">
        <v>10</v>
      </c>
      <c r="BC20" s="214" t="s">
        <v>824</v>
      </c>
      <c r="BD20" s="24">
        <v>12</v>
      </c>
      <c r="BE20" s="24">
        <v>13</v>
      </c>
      <c r="BF20" s="24">
        <v>14</v>
      </c>
      <c r="BG20" s="24">
        <v>15</v>
      </c>
      <c r="BH20" s="24">
        <v>16</v>
      </c>
      <c r="BI20" s="24">
        <v>17</v>
      </c>
      <c r="BJ20" s="24">
        <v>18</v>
      </c>
      <c r="BK20" s="214" t="s">
        <v>825</v>
      </c>
    </row>
    <row r="21" spans="4:63" ht="20.100000000000001" customHeight="1">
      <c r="AQ21" s="20">
        <v>1</v>
      </c>
      <c r="AR21" s="940">
        <f>A108000境外所得!C6</f>
        <v>0</v>
      </c>
      <c r="AS21" s="941"/>
      <c r="AT21" s="19"/>
      <c r="AU21" s="19"/>
      <c r="AV21" s="19"/>
      <c r="AW21" s="262">
        <f>AT21+AU21-AV21</f>
        <v>0</v>
      </c>
      <c r="AX21" s="19"/>
      <c r="AY21" s="19"/>
      <c r="AZ21" s="19"/>
      <c r="BA21" s="19"/>
      <c r="BB21" s="19"/>
      <c r="BC21" s="262">
        <f>SUM(AX21:BB21)</f>
        <v>0</v>
      </c>
      <c r="BD21" s="19"/>
      <c r="BE21" s="19"/>
      <c r="BF21" s="19"/>
      <c r="BG21" s="19"/>
      <c r="BH21" s="19"/>
      <c r="BI21" s="19"/>
      <c r="BJ21" s="19"/>
      <c r="BK21" s="262">
        <f>SUM(BF21:BJ21)</f>
        <v>0</v>
      </c>
    </row>
    <row r="22" spans="4:63" ht="20.100000000000001" customHeight="1">
      <c r="AQ22" s="20">
        <v>2</v>
      </c>
      <c r="AR22" s="940">
        <f>A108000境外所得!C7</f>
        <v>0</v>
      </c>
      <c r="AS22" s="941"/>
      <c r="AT22" s="19"/>
      <c r="AU22" s="19"/>
      <c r="AV22" s="19"/>
      <c r="AW22" s="262">
        <f t="shared" ref="AW22:AW29" si="2">AT22+AU22-AV22</f>
        <v>0</v>
      </c>
      <c r="AX22" s="19"/>
      <c r="AY22" s="19"/>
      <c r="AZ22" s="19"/>
      <c r="BA22" s="19"/>
      <c r="BB22" s="19"/>
      <c r="BC22" s="262">
        <f t="shared" ref="BC22:BC29" si="3">SUM(AX22:BB22)</f>
        <v>0</v>
      </c>
      <c r="BD22" s="19"/>
      <c r="BE22" s="19"/>
      <c r="BF22" s="19"/>
      <c r="BG22" s="19"/>
      <c r="BH22" s="19"/>
      <c r="BI22" s="19"/>
      <c r="BJ22" s="19"/>
      <c r="BK22" s="262">
        <f t="shared" ref="BK22:BK29" si="4">SUM(BF22:BJ22)</f>
        <v>0</v>
      </c>
    </row>
    <row r="23" spans="4:63" ht="20.100000000000001" customHeight="1">
      <c r="AQ23" s="20">
        <v>3</v>
      </c>
      <c r="AR23" s="940">
        <f>A108000境外所得!C8</f>
        <v>0</v>
      </c>
      <c r="AS23" s="941"/>
      <c r="AT23" s="19"/>
      <c r="AU23" s="19"/>
      <c r="AV23" s="19"/>
      <c r="AW23" s="262">
        <f t="shared" si="2"/>
        <v>0</v>
      </c>
      <c r="AX23" s="19"/>
      <c r="AY23" s="19"/>
      <c r="AZ23" s="19"/>
      <c r="BA23" s="19"/>
      <c r="BB23" s="19"/>
      <c r="BC23" s="262">
        <f t="shared" si="3"/>
        <v>0</v>
      </c>
      <c r="BD23" s="19"/>
      <c r="BE23" s="19"/>
      <c r="BF23" s="19"/>
      <c r="BG23" s="19"/>
      <c r="BH23" s="19"/>
      <c r="BI23" s="19"/>
      <c r="BJ23" s="19"/>
      <c r="BK23" s="262">
        <f t="shared" si="4"/>
        <v>0</v>
      </c>
    </row>
    <row r="24" spans="4:63" ht="20.100000000000001" customHeight="1">
      <c r="AQ24" s="20">
        <v>4</v>
      </c>
      <c r="AR24" s="940">
        <f>A108000境外所得!C9</f>
        <v>0</v>
      </c>
      <c r="AS24" s="941"/>
      <c r="AT24" s="19"/>
      <c r="AU24" s="19"/>
      <c r="AV24" s="19"/>
      <c r="AW24" s="262">
        <f t="shared" si="2"/>
        <v>0</v>
      </c>
      <c r="AX24" s="19"/>
      <c r="AY24" s="19"/>
      <c r="AZ24" s="19"/>
      <c r="BA24" s="19"/>
      <c r="BB24" s="19"/>
      <c r="BC24" s="262">
        <f t="shared" si="3"/>
        <v>0</v>
      </c>
      <c r="BD24" s="19"/>
      <c r="BE24" s="19"/>
      <c r="BF24" s="19"/>
      <c r="BG24" s="19"/>
      <c r="BH24" s="19"/>
      <c r="BI24" s="19"/>
      <c r="BJ24" s="19"/>
      <c r="BK24" s="262">
        <f t="shared" si="4"/>
        <v>0</v>
      </c>
    </row>
    <row r="25" spans="4:63" ht="20.100000000000001" customHeight="1">
      <c r="AQ25" s="20">
        <v>5</v>
      </c>
      <c r="AR25" s="940">
        <f>A108000境外所得!C10</f>
        <v>0</v>
      </c>
      <c r="AS25" s="941"/>
      <c r="AT25" s="19"/>
      <c r="AU25" s="19"/>
      <c r="AV25" s="19"/>
      <c r="AW25" s="262">
        <f t="shared" si="2"/>
        <v>0</v>
      </c>
      <c r="AX25" s="19"/>
      <c r="AY25" s="19"/>
      <c r="AZ25" s="19"/>
      <c r="BA25" s="19"/>
      <c r="BB25" s="19"/>
      <c r="BC25" s="262">
        <f t="shared" si="3"/>
        <v>0</v>
      </c>
      <c r="BD25" s="19"/>
      <c r="BE25" s="19"/>
      <c r="BF25" s="19"/>
      <c r="BG25" s="19"/>
      <c r="BH25" s="19"/>
      <c r="BI25" s="19"/>
      <c r="BJ25" s="19"/>
      <c r="BK25" s="262">
        <f t="shared" si="4"/>
        <v>0</v>
      </c>
    </row>
    <row r="26" spans="4:63" ht="20.100000000000001" customHeight="1">
      <c r="AQ26" s="20">
        <v>6</v>
      </c>
      <c r="AR26" s="940">
        <f>A108000境外所得!C11</f>
        <v>0</v>
      </c>
      <c r="AS26" s="941"/>
      <c r="AT26" s="19"/>
      <c r="AU26" s="19"/>
      <c r="AV26" s="19"/>
      <c r="AW26" s="262">
        <f t="shared" si="2"/>
        <v>0</v>
      </c>
      <c r="AX26" s="19"/>
      <c r="AY26" s="19"/>
      <c r="AZ26" s="19"/>
      <c r="BA26" s="19"/>
      <c r="BB26" s="19"/>
      <c r="BC26" s="262">
        <f t="shared" si="3"/>
        <v>0</v>
      </c>
      <c r="BD26" s="19"/>
      <c r="BE26" s="19"/>
      <c r="BF26" s="19"/>
      <c r="BG26" s="19"/>
      <c r="BH26" s="19"/>
      <c r="BI26" s="19"/>
      <c r="BJ26" s="19"/>
      <c r="BK26" s="262">
        <f t="shared" si="4"/>
        <v>0</v>
      </c>
    </row>
    <row r="27" spans="4:63" ht="20.100000000000001" customHeight="1">
      <c r="AQ27" s="20">
        <v>7</v>
      </c>
      <c r="AR27" s="940">
        <f>A108000境外所得!C12</f>
        <v>0</v>
      </c>
      <c r="AS27" s="941"/>
      <c r="AT27" s="19"/>
      <c r="AU27" s="19"/>
      <c r="AV27" s="19"/>
      <c r="AW27" s="262">
        <f t="shared" si="2"/>
        <v>0</v>
      </c>
      <c r="AX27" s="19"/>
      <c r="AY27" s="19"/>
      <c r="AZ27" s="19"/>
      <c r="BA27" s="19"/>
      <c r="BB27" s="19"/>
      <c r="BC27" s="262">
        <f t="shared" si="3"/>
        <v>0</v>
      </c>
      <c r="BD27" s="19"/>
      <c r="BE27" s="19"/>
      <c r="BF27" s="19"/>
      <c r="BG27" s="19"/>
      <c r="BH27" s="19"/>
      <c r="BI27" s="19"/>
      <c r="BJ27" s="19"/>
      <c r="BK27" s="262">
        <f t="shared" si="4"/>
        <v>0</v>
      </c>
    </row>
    <row r="28" spans="4:63" ht="20.100000000000001" customHeight="1">
      <c r="AQ28" s="20">
        <v>8</v>
      </c>
      <c r="AR28" s="940">
        <f>A108000境外所得!C13</f>
        <v>0</v>
      </c>
      <c r="AS28" s="941"/>
      <c r="AT28" s="19"/>
      <c r="AU28" s="19"/>
      <c r="AV28" s="19"/>
      <c r="AW28" s="262">
        <f t="shared" si="2"/>
        <v>0</v>
      </c>
      <c r="AX28" s="19"/>
      <c r="AY28" s="19"/>
      <c r="AZ28" s="19"/>
      <c r="BA28" s="19"/>
      <c r="BB28" s="19"/>
      <c r="BC28" s="262">
        <f t="shared" si="3"/>
        <v>0</v>
      </c>
      <c r="BD28" s="19"/>
      <c r="BE28" s="19"/>
      <c r="BF28" s="19"/>
      <c r="BG28" s="19"/>
      <c r="BH28" s="19"/>
      <c r="BI28" s="19"/>
      <c r="BJ28" s="19"/>
      <c r="BK28" s="262">
        <f t="shared" si="4"/>
        <v>0</v>
      </c>
    </row>
    <row r="29" spans="4:63" ht="20.100000000000001" customHeight="1">
      <c r="AQ29" s="20">
        <v>9</v>
      </c>
      <c r="AR29" s="940">
        <f>A108000境外所得!C14</f>
        <v>0</v>
      </c>
      <c r="AS29" s="941"/>
      <c r="AT29" s="19"/>
      <c r="AU29" s="19"/>
      <c r="AV29" s="19"/>
      <c r="AW29" s="262">
        <f t="shared" si="2"/>
        <v>0</v>
      </c>
      <c r="AX29" s="19"/>
      <c r="AY29" s="19"/>
      <c r="AZ29" s="19"/>
      <c r="BA29" s="19"/>
      <c r="BB29" s="19"/>
      <c r="BC29" s="262">
        <f t="shared" si="3"/>
        <v>0</v>
      </c>
      <c r="BD29" s="19"/>
      <c r="BE29" s="19"/>
      <c r="BF29" s="19"/>
      <c r="BG29" s="19"/>
      <c r="BH29" s="19"/>
      <c r="BI29" s="19"/>
      <c r="BJ29" s="19"/>
      <c r="BK29" s="262">
        <f t="shared" si="4"/>
        <v>0</v>
      </c>
    </row>
    <row r="30" spans="4:63" ht="20.100000000000001" customHeight="1">
      <c r="AQ30" s="20">
        <v>10</v>
      </c>
      <c r="AR30" s="942" t="s">
        <v>118</v>
      </c>
      <c r="AS30" s="943"/>
      <c r="AT30" s="262">
        <f t="shared" ref="AT30:BK30" si="5">SUM(AT21:AT29)</f>
        <v>0</v>
      </c>
      <c r="AU30" s="262">
        <f t="shared" si="5"/>
        <v>0</v>
      </c>
      <c r="AV30" s="262">
        <f t="shared" si="5"/>
        <v>0</v>
      </c>
      <c r="AW30" s="262">
        <f t="shared" si="5"/>
        <v>0</v>
      </c>
      <c r="AX30" s="262">
        <f t="shared" si="5"/>
        <v>0</v>
      </c>
      <c r="AY30" s="262">
        <f t="shared" si="5"/>
        <v>0</v>
      </c>
      <c r="AZ30" s="262">
        <f t="shared" si="5"/>
        <v>0</v>
      </c>
      <c r="BA30" s="262">
        <f t="shared" si="5"/>
        <v>0</v>
      </c>
      <c r="BB30" s="262">
        <f t="shared" si="5"/>
        <v>0</v>
      </c>
      <c r="BC30" s="262">
        <f t="shared" si="5"/>
        <v>0</v>
      </c>
      <c r="BD30" s="262">
        <f t="shared" si="5"/>
        <v>0</v>
      </c>
      <c r="BE30" s="262">
        <f t="shared" si="5"/>
        <v>0</v>
      </c>
      <c r="BF30" s="262">
        <f t="shared" si="5"/>
        <v>0</v>
      </c>
      <c r="BG30" s="262">
        <f t="shared" si="5"/>
        <v>0</v>
      </c>
      <c r="BH30" s="262">
        <f t="shared" si="5"/>
        <v>0</v>
      </c>
      <c r="BI30" s="262">
        <f t="shared" si="5"/>
        <v>0</v>
      </c>
      <c r="BJ30" s="262">
        <f t="shared" si="5"/>
        <v>0</v>
      </c>
      <c r="BK30" s="262">
        <f t="shared" si="5"/>
        <v>0</v>
      </c>
    </row>
  </sheetData>
  <mergeCells count="38">
    <mergeCell ref="A1:K1"/>
    <mergeCell ref="A2:K2"/>
    <mergeCell ref="AX17:BK17"/>
    <mergeCell ref="AX18:BC18"/>
    <mergeCell ref="BF18:BK18"/>
    <mergeCell ref="D17:F17"/>
    <mergeCell ref="BD18:BD19"/>
    <mergeCell ref="BE18:BE19"/>
    <mergeCell ref="AW18:AW19"/>
    <mergeCell ref="AQ17:AQ20"/>
    <mergeCell ref="AT18:AT19"/>
    <mergeCell ref="AU18:AU19"/>
    <mergeCell ref="AV18:AV19"/>
    <mergeCell ref="AT17:AW17"/>
    <mergeCell ref="AR17:AS19"/>
    <mergeCell ref="AR20:AS20"/>
    <mergeCell ref="AR21:AS21"/>
    <mergeCell ref="AR22:AS22"/>
    <mergeCell ref="AR23:AS23"/>
    <mergeCell ref="AR24:AS24"/>
    <mergeCell ref="AR25:AS25"/>
    <mergeCell ref="AR26:AS26"/>
    <mergeCell ref="AR27:AS27"/>
    <mergeCell ref="AR28:AS28"/>
    <mergeCell ref="AR29:AS29"/>
    <mergeCell ref="AR30:AS30"/>
    <mergeCell ref="A3:A6"/>
    <mergeCell ref="B3:B5"/>
    <mergeCell ref="C3:F3"/>
    <mergeCell ref="G3:J3"/>
    <mergeCell ref="C4:C5"/>
    <mergeCell ref="D4:D5"/>
    <mergeCell ref="E4:E5"/>
    <mergeCell ref="F4:F5"/>
    <mergeCell ref="G4:G5"/>
    <mergeCell ref="H4:H5"/>
    <mergeCell ref="I4:I5"/>
    <mergeCell ref="J4:J5"/>
  </mergeCells>
  <phoneticPr fontId="7" type="noConversion"/>
  <hyperlinks>
    <hyperlink ref="A1:P1" location="数据库!A1" display="A108020"/>
    <hyperlink ref="R1" location="目录!A1" display="直达目录"/>
    <hyperlink ref="R2" location="'A10000年度报表（A类）'!A1" display="主表"/>
    <hyperlink ref="R3" location="A105080折旧摊销!A1" display="折旧摊销表"/>
    <hyperlink ref="S1" location="底稿索引!A1" display="底稿索引"/>
    <hyperlink ref="S2" location="科目余额表!A1" display="科目余额表"/>
    <hyperlink ref="S3" location="滞纳金、罚款!A1" display="永久调增"/>
  </hyperlinks>
  <printOptions horizontalCentered="1"/>
  <pageMargins left="0.57999999999999996" right="0.23" top="0.78740157480314965" bottom="0.39370078740157483" header="0" footer="0"/>
  <pageSetup paperSize="9" orientation="landscape" r:id="rId1"/>
  <headerFooter scaleWithDoc="0" alignWithMargins="0"/>
  <drawing r:id="rId2"/>
</worksheet>
</file>

<file path=xl/worksheets/sheet37.xml><?xml version="1.0" encoding="utf-8"?>
<worksheet xmlns="http://schemas.openxmlformats.org/spreadsheetml/2006/main" xmlns:r="http://schemas.openxmlformats.org/officeDocument/2006/relationships">
  <sheetPr codeName="Sheet80" enableFormatConditionsCalculation="0">
    <tabColor rgb="FF00B050"/>
    <pageSetUpPr fitToPage="1"/>
  </sheetPr>
  <dimension ref="A1:X16"/>
  <sheetViews>
    <sheetView zoomScaleSheetLayoutView="100" workbookViewId="0">
      <selection activeCell="K10" sqref="K10"/>
    </sheetView>
  </sheetViews>
  <sheetFormatPr defaultRowHeight="20.100000000000001" customHeight="1"/>
  <cols>
    <col min="1" max="1" width="4.75" style="16" customWidth="1"/>
    <col min="2" max="2" width="7.625" style="16" customWidth="1"/>
    <col min="3" max="3" width="2.875" style="16" customWidth="1"/>
    <col min="4" max="20" width="8.625" style="16" customWidth="1"/>
    <col min="21" max="21" width="10" style="16" customWidth="1"/>
    <col min="22" max="22" width="9" style="16"/>
    <col min="23" max="23" width="9.125" style="16" bestFit="1" customWidth="1"/>
    <col min="24" max="24" width="9.625" style="16" bestFit="1" customWidth="1"/>
    <col min="25" max="16384" width="9" style="16"/>
  </cols>
  <sheetData>
    <row r="1" spans="1:24" s="287" customFormat="1" ht="20.100000000000001" customHeight="1">
      <c r="A1" s="697" t="s">
        <v>242</v>
      </c>
      <c r="B1" s="697"/>
      <c r="C1" s="697"/>
      <c r="D1" s="697"/>
      <c r="E1" s="697"/>
      <c r="F1" s="697"/>
      <c r="G1" s="697"/>
      <c r="H1" s="697"/>
      <c r="I1" s="697"/>
      <c r="J1" s="697"/>
      <c r="K1" s="697"/>
      <c r="L1" s="697"/>
      <c r="M1" s="697"/>
      <c r="N1" s="697"/>
      <c r="O1" s="697"/>
      <c r="P1" s="697"/>
      <c r="Q1" s="697"/>
      <c r="R1" s="697"/>
      <c r="S1" s="697"/>
      <c r="T1" s="697"/>
      <c r="U1" s="697"/>
      <c r="W1" s="344"/>
      <c r="X1" s="346"/>
    </row>
    <row r="2" spans="1:24" s="313" customFormat="1" ht="40.5" customHeight="1">
      <c r="A2" s="944" t="s">
        <v>570</v>
      </c>
      <c r="B2" s="944"/>
      <c r="C2" s="944"/>
      <c r="D2" s="944"/>
      <c r="E2" s="944"/>
      <c r="F2" s="944"/>
      <c r="G2" s="944"/>
      <c r="H2" s="944"/>
      <c r="I2" s="944"/>
      <c r="J2" s="944"/>
      <c r="K2" s="944"/>
      <c r="L2" s="944"/>
      <c r="M2" s="944"/>
      <c r="N2" s="944"/>
      <c r="O2" s="944"/>
      <c r="P2" s="944"/>
      <c r="Q2" s="944"/>
      <c r="R2" s="944"/>
      <c r="S2" s="944"/>
      <c r="T2" s="944"/>
      <c r="U2" s="944"/>
      <c r="W2" s="345"/>
      <c r="X2" s="346"/>
    </row>
    <row r="3" spans="1:24" s="15" customFormat="1" ht="30" customHeight="1">
      <c r="A3" s="929" t="s">
        <v>0</v>
      </c>
      <c r="B3" s="935" t="s">
        <v>515</v>
      </c>
      <c r="C3" s="935"/>
      <c r="D3" s="935" t="s">
        <v>571</v>
      </c>
      <c r="E3" s="935"/>
      <c r="F3" s="935"/>
      <c r="G3" s="935"/>
      <c r="H3" s="935"/>
      <c r="I3" s="935"/>
      <c r="J3" s="935" t="s">
        <v>572</v>
      </c>
      <c r="K3" s="935"/>
      <c r="L3" s="935"/>
      <c r="M3" s="935"/>
      <c r="N3" s="935"/>
      <c r="O3" s="935"/>
      <c r="P3" s="935" t="s">
        <v>573</v>
      </c>
      <c r="Q3" s="935"/>
      <c r="R3" s="935"/>
      <c r="S3" s="935"/>
      <c r="T3" s="935"/>
      <c r="U3" s="935"/>
      <c r="W3" s="345"/>
      <c r="X3" s="346"/>
    </row>
    <row r="4" spans="1:24" s="15" customFormat="1" ht="30" customHeight="1">
      <c r="A4" s="946"/>
      <c r="B4" s="935"/>
      <c r="C4" s="935"/>
      <c r="D4" s="18" t="s">
        <v>563</v>
      </c>
      <c r="E4" s="18" t="s">
        <v>564</v>
      </c>
      <c r="F4" s="18" t="s">
        <v>565</v>
      </c>
      <c r="G4" s="18" t="s">
        <v>566</v>
      </c>
      <c r="H4" s="18" t="s">
        <v>567</v>
      </c>
      <c r="I4" s="18" t="s">
        <v>504</v>
      </c>
      <c r="J4" s="18" t="s">
        <v>563</v>
      </c>
      <c r="K4" s="18" t="s">
        <v>564</v>
      </c>
      <c r="L4" s="18" t="s">
        <v>565</v>
      </c>
      <c r="M4" s="18" t="s">
        <v>566</v>
      </c>
      <c r="N4" s="18" t="s">
        <v>567</v>
      </c>
      <c r="O4" s="18" t="s">
        <v>504</v>
      </c>
      <c r="P4" s="18" t="s">
        <v>564</v>
      </c>
      <c r="Q4" s="18" t="s">
        <v>565</v>
      </c>
      <c r="R4" s="18" t="s">
        <v>566</v>
      </c>
      <c r="S4" s="18" t="s">
        <v>567</v>
      </c>
      <c r="T4" s="18" t="s">
        <v>331</v>
      </c>
      <c r="U4" s="18" t="s">
        <v>504</v>
      </c>
    </row>
    <row r="5" spans="1:24" s="15" customFormat="1" ht="39.950000000000003" customHeight="1">
      <c r="A5" s="946"/>
      <c r="B5" s="935">
        <v>1</v>
      </c>
      <c r="C5" s="935"/>
      <c r="D5" s="17">
        <v>2</v>
      </c>
      <c r="E5" s="17">
        <v>3</v>
      </c>
      <c r="F5" s="17">
        <v>4</v>
      </c>
      <c r="G5" s="17">
        <v>5</v>
      </c>
      <c r="H5" s="17">
        <v>6</v>
      </c>
      <c r="I5" s="17" t="s">
        <v>574</v>
      </c>
      <c r="J5" s="17">
        <v>8</v>
      </c>
      <c r="K5" s="17">
        <v>9</v>
      </c>
      <c r="L5" s="17">
        <v>10</v>
      </c>
      <c r="M5" s="17">
        <v>11</v>
      </c>
      <c r="N5" s="17">
        <v>12</v>
      </c>
      <c r="O5" s="17" t="s">
        <v>575</v>
      </c>
      <c r="P5" s="17" t="s">
        <v>576</v>
      </c>
      <c r="Q5" s="17" t="s">
        <v>577</v>
      </c>
      <c r="R5" s="17" t="s">
        <v>578</v>
      </c>
      <c r="S5" s="17" t="s">
        <v>579</v>
      </c>
      <c r="T5" s="17">
        <v>18</v>
      </c>
      <c r="U5" s="17" t="s">
        <v>569</v>
      </c>
    </row>
    <row r="6" spans="1:24" s="15" customFormat="1" ht="30" customHeight="1">
      <c r="A6" s="18">
        <v>1</v>
      </c>
      <c r="B6" s="925">
        <f>A108000境外所得!C6</f>
        <v>0</v>
      </c>
      <c r="C6" s="926"/>
      <c r="D6" s="19"/>
      <c r="E6" s="19"/>
      <c r="F6" s="19"/>
      <c r="G6" s="19"/>
      <c r="H6" s="19"/>
      <c r="I6" s="262">
        <f>SUM(D6:H6)</f>
        <v>0</v>
      </c>
      <c r="J6" s="19"/>
      <c r="K6" s="19"/>
      <c r="L6" s="19"/>
      <c r="M6" s="19"/>
      <c r="N6" s="19"/>
      <c r="O6" s="262">
        <f>SUM(J6:N6)</f>
        <v>0</v>
      </c>
      <c r="P6" s="262">
        <f>E6-K6</f>
        <v>0</v>
      </c>
      <c r="Q6" s="262">
        <f>F6-L6</f>
        <v>0</v>
      </c>
      <c r="R6" s="262">
        <f>G6-M6</f>
        <v>0</v>
      </c>
      <c r="S6" s="262">
        <f>H6-N6</f>
        <v>0</v>
      </c>
      <c r="T6" s="262">
        <f>IF(A108000境外所得!L6&gt;A108000境外所得!N6,A108000境外所得!L6-A108000境外所得!N6,)</f>
        <v>0</v>
      </c>
      <c r="U6" s="262">
        <f>SUM(P6:T6)</f>
        <v>0</v>
      </c>
    </row>
    <row r="7" spans="1:24" s="15" customFormat="1" ht="30" customHeight="1">
      <c r="A7" s="18">
        <v>2</v>
      </c>
      <c r="B7" s="925">
        <f>A108000境外所得!C7</f>
        <v>0</v>
      </c>
      <c r="C7" s="926"/>
      <c r="D7" s="19"/>
      <c r="E7" s="19"/>
      <c r="F7" s="19"/>
      <c r="G7" s="19"/>
      <c r="H7" s="19"/>
      <c r="I7" s="262">
        <f t="shared" ref="I7:I14" si="0">SUM(D7:H7)</f>
        <v>0</v>
      </c>
      <c r="J7" s="19"/>
      <c r="K7" s="19"/>
      <c r="L7" s="19"/>
      <c r="M7" s="19"/>
      <c r="N7" s="19"/>
      <c r="O7" s="262">
        <f t="shared" ref="O7:O14" si="1">SUM(J7:N7)</f>
        <v>0</v>
      </c>
      <c r="P7" s="262">
        <f t="shared" ref="P7:P14" si="2">E7-K7</f>
        <v>0</v>
      </c>
      <c r="Q7" s="262">
        <f t="shared" ref="Q7:Q14" si="3">F7-L7</f>
        <v>0</v>
      </c>
      <c r="R7" s="262">
        <f t="shared" ref="R7:R14" si="4">G7-M7</f>
        <v>0</v>
      </c>
      <c r="S7" s="262">
        <f t="shared" ref="S7:S14" si="5">H7-N7</f>
        <v>0</v>
      </c>
      <c r="T7" s="262">
        <f>IF(A108000境外所得!L7&gt;A108000境外所得!N7,A108000境外所得!L7-A108000境外所得!N7,)</f>
        <v>0</v>
      </c>
      <c r="U7" s="262">
        <f t="shared" ref="U7:U14" si="6">SUM(P7:T7)</f>
        <v>0</v>
      </c>
    </row>
    <row r="8" spans="1:24" s="15" customFormat="1" ht="30" customHeight="1">
      <c r="A8" s="18">
        <v>3</v>
      </c>
      <c r="B8" s="925">
        <f>A108000境外所得!C8</f>
        <v>0</v>
      </c>
      <c r="C8" s="926"/>
      <c r="D8" s="19"/>
      <c r="E8" s="19"/>
      <c r="F8" s="19"/>
      <c r="G8" s="19"/>
      <c r="H8" s="19"/>
      <c r="I8" s="262">
        <f t="shared" si="0"/>
        <v>0</v>
      </c>
      <c r="J8" s="19"/>
      <c r="K8" s="19"/>
      <c r="L8" s="19"/>
      <c r="M8" s="19"/>
      <c r="N8" s="19"/>
      <c r="O8" s="262">
        <f t="shared" si="1"/>
        <v>0</v>
      </c>
      <c r="P8" s="262">
        <f t="shared" si="2"/>
        <v>0</v>
      </c>
      <c r="Q8" s="262">
        <f t="shared" si="3"/>
        <v>0</v>
      </c>
      <c r="R8" s="262">
        <f t="shared" si="4"/>
        <v>0</v>
      </c>
      <c r="S8" s="262">
        <f t="shared" si="5"/>
        <v>0</v>
      </c>
      <c r="T8" s="262">
        <f>IF(A108000境外所得!L8&gt;A108000境外所得!N8,A108000境外所得!L8-A108000境外所得!N8,)</f>
        <v>0</v>
      </c>
      <c r="U8" s="262">
        <f t="shared" si="6"/>
        <v>0</v>
      </c>
    </row>
    <row r="9" spans="1:24" s="15" customFormat="1" ht="30" customHeight="1">
      <c r="A9" s="18">
        <v>4</v>
      </c>
      <c r="B9" s="925">
        <f>A108000境外所得!C9</f>
        <v>0</v>
      </c>
      <c r="C9" s="926"/>
      <c r="D9" s="19"/>
      <c r="E9" s="19"/>
      <c r="F9" s="19"/>
      <c r="G9" s="19"/>
      <c r="H9" s="19"/>
      <c r="I9" s="262">
        <f t="shared" si="0"/>
        <v>0</v>
      </c>
      <c r="J9" s="19"/>
      <c r="K9" s="19"/>
      <c r="L9" s="19"/>
      <c r="M9" s="19"/>
      <c r="N9" s="19"/>
      <c r="O9" s="262">
        <f t="shared" si="1"/>
        <v>0</v>
      </c>
      <c r="P9" s="262">
        <f t="shared" si="2"/>
        <v>0</v>
      </c>
      <c r="Q9" s="262">
        <f t="shared" si="3"/>
        <v>0</v>
      </c>
      <c r="R9" s="262">
        <f t="shared" si="4"/>
        <v>0</v>
      </c>
      <c r="S9" s="262">
        <f t="shared" si="5"/>
        <v>0</v>
      </c>
      <c r="T9" s="262">
        <f>IF(A108000境外所得!L9&gt;A108000境外所得!N9,A108000境外所得!L9-A108000境外所得!N9,)</f>
        <v>0</v>
      </c>
      <c r="U9" s="262">
        <f t="shared" si="6"/>
        <v>0</v>
      </c>
    </row>
    <row r="10" spans="1:24" s="15" customFormat="1" ht="30" customHeight="1">
      <c r="A10" s="18">
        <v>5</v>
      </c>
      <c r="B10" s="925">
        <f>A108000境外所得!C10</f>
        <v>0</v>
      </c>
      <c r="C10" s="926"/>
      <c r="D10" s="19"/>
      <c r="E10" s="19"/>
      <c r="F10" s="19"/>
      <c r="G10" s="19"/>
      <c r="H10" s="19"/>
      <c r="I10" s="262">
        <f t="shared" si="0"/>
        <v>0</v>
      </c>
      <c r="J10" s="19"/>
      <c r="K10" s="19"/>
      <c r="L10" s="19"/>
      <c r="M10" s="19"/>
      <c r="N10" s="19"/>
      <c r="O10" s="262">
        <f t="shared" si="1"/>
        <v>0</v>
      </c>
      <c r="P10" s="262">
        <f t="shared" si="2"/>
        <v>0</v>
      </c>
      <c r="Q10" s="262">
        <f t="shared" si="3"/>
        <v>0</v>
      </c>
      <c r="R10" s="262">
        <f t="shared" si="4"/>
        <v>0</v>
      </c>
      <c r="S10" s="262">
        <f t="shared" si="5"/>
        <v>0</v>
      </c>
      <c r="T10" s="262">
        <f>IF(A108000境外所得!L10&gt;A108000境外所得!N10,A108000境外所得!L10-A108000境外所得!N10,)</f>
        <v>0</v>
      </c>
      <c r="U10" s="262">
        <f t="shared" si="6"/>
        <v>0</v>
      </c>
    </row>
    <row r="11" spans="1:24" s="15" customFormat="1" ht="30" customHeight="1">
      <c r="A11" s="18">
        <v>6</v>
      </c>
      <c r="B11" s="925">
        <f>A108000境外所得!C11</f>
        <v>0</v>
      </c>
      <c r="C11" s="926"/>
      <c r="D11" s="19"/>
      <c r="E11" s="19"/>
      <c r="F11" s="19"/>
      <c r="G11" s="19"/>
      <c r="H11" s="19"/>
      <c r="I11" s="262">
        <f t="shared" si="0"/>
        <v>0</v>
      </c>
      <c r="J11" s="19"/>
      <c r="K11" s="19"/>
      <c r="L11" s="19"/>
      <c r="M11" s="19"/>
      <c r="N11" s="19"/>
      <c r="O11" s="262">
        <f t="shared" si="1"/>
        <v>0</v>
      </c>
      <c r="P11" s="262">
        <f t="shared" si="2"/>
        <v>0</v>
      </c>
      <c r="Q11" s="262">
        <f t="shared" si="3"/>
        <v>0</v>
      </c>
      <c r="R11" s="262">
        <f t="shared" si="4"/>
        <v>0</v>
      </c>
      <c r="S11" s="262">
        <f t="shared" si="5"/>
        <v>0</v>
      </c>
      <c r="T11" s="262">
        <f>IF(A108000境外所得!L11&gt;A108000境外所得!N11,A108000境外所得!L11-A108000境外所得!N11,)</f>
        <v>0</v>
      </c>
      <c r="U11" s="262">
        <f t="shared" si="6"/>
        <v>0</v>
      </c>
    </row>
    <row r="12" spans="1:24" s="15" customFormat="1" ht="30" customHeight="1">
      <c r="A12" s="18">
        <v>7</v>
      </c>
      <c r="B12" s="925">
        <f>A108000境外所得!C12</f>
        <v>0</v>
      </c>
      <c r="C12" s="926"/>
      <c r="D12" s="19"/>
      <c r="E12" s="19"/>
      <c r="F12" s="19"/>
      <c r="G12" s="19"/>
      <c r="H12" s="19"/>
      <c r="I12" s="262">
        <f t="shared" si="0"/>
        <v>0</v>
      </c>
      <c r="J12" s="19"/>
      <c r="K12" s="19"/>
      <c r="L12" s="19"/>
      <c r="M12" s="19"/>
      <c r="N12" s="19"/>
      <c r="O12" s="262">
        <f t="shared" si="1"/>
        <v>0</v>
      </c>
      <c r="P12" s="262">
        <f t="shared" si="2"/>
        <v>0</v>
      </c>
      <c r="Q12" s="262">
        <f t="shared" si="3"/>
        <v>0</v>
      </c>
      <c r="R12" s="262">
        <f t="shared" si="4"/>
        <v>0</v>
      </c>
      <c r="S12" s="262">
        <f t="shared" si="5"/>
        <v>0</v>
      </c>
      <c r="T12" s="262">
        <f>IF(A108000境外所得!L12&gt;A108000境外所得!N12,A108000境外所得!L12-A108000境外所得!N12,)</f>
        <v>0</v>
      </c>
      <c r="U12" s="262">
        <f t="shared" si="6"/>
        <v>0</v>
      </c>
    </row>
    <row r="13" spans="1:24" s="15" customFormat="1" ht="30" customHeight="1">
      <c r="A13" s="18">
        <v>8</v>
      </c>
      <c r="B13" s="925">
        <f>A108000境外所得!C13</f>
        <v>0</v>
      </c>
      <c r="C13" s="926"/>
      <c r="D13" s="19"/>
      <c r="E13" s="19"/>
      <c r="F13" s="19"/>
      <c r="G13" s="19"/>
      <c r="H13" s="19"/>
      <c r="I13" s="262">
        <f t="shared" si="0"/>
        <v>0</v>
      </c>
      <c r="J13" s="19"/>
      <c r="K13" s="19"/>
      <c r="L13" s="19"/>
      <c r="M13" s="19"/>
      <c r="N13" s="19"/>
      <c r="O13" s="262">
        <f t="shared" si="1"/>
        <v>0</v>
      </c>
      <c r="P13" s="262">
        <f t="shared" si="2"/>
        <v>0</v>
      </c>
      <c r="Q13" s="262">
        <f t="shared" si="3"/>
        <v>0</v>
      </c>
      <c r="R13" s="262">
        <f t="shared" si="4"/>
        <v>0</v>
      </c>
      <c r="S13" s="262">
        <f t="shared" si="5"/>
        <v>0</v>
      </c>
      <c r="T13" s="262">
        <f>IF(A108000境外所得!L13&gt;A108000境外所得!N13,A108000境外所得!L13-A108000境外所得!N13,)</f>
        <v>0</v>
      </c>
      <c r="U13" s="262">
        <f t="shared" si="6"/>
        <v>0</v>
      </c>
    </row>
    <row r="14" spans="1:24" ht="30" customHeight="1">
      <c r="A14" s="18">
        <v>9</v>
      </c>
      <c r="B14" s="925">
        <f>A108000境外所得!C14</f>
        <v>0</v>
      </c>
      <c r="C14" s="926"/>
      <c r="D14" s="19"/>
      <c r="E14" s="19"/>
      <c r="F14" s="19"/>
      <c r="G14" s="19"/>
      <c r="H14" s="19"/>
      <c r="I14" s="262">
        <f t="shared" si="0"/>
        <v>0</v>
      </c>
      <c r="J14" s="19"/>
      <c r="K14" s="19"/>
      <c r="L14" s="19"/>
      <c r="M14" s="19"/>
      <c r="N14" s="19"/>
      <c r="O14" s="262">
        <f t="shared" si="1"/>
        <v>0</v>
      </c>
      <c r="P14" s="262">
        <f t="shared" si="2"/>
        <v>0</v>
      </c>
      <c r="Q14" s="262">
        <f t="shared" si="3"/>
        <v>0</v>
      </c>
      <c r="R14" s="262">
        <f t="shared" si="4"/>
        <v>0</v>
      </c>
      <c r="S14" s="262">
        <f t="shared" si="5"/>
        <v>0</v>
      </c>
      <c r="T14" s="262">
        <f>IF(A108000境外所得!L14&gt;A108000境外所得!N14,A108000境外所得!L14-A108000境外所得!N14,)</f>
        <v>0</v>
      </c>
      <c r="U14" s="262">
        <f t="shared" si="6"/>
        <v>0</v>
      </c>
    </row>
    <row r="15" spans="1:24" ht="30" customHeight="1">
      <c r="A15" s="18">
        <v>10</v>
      </c>
      <c r="B15" s="942" t="s">
        <v>118</v>
      </c>
      <c r="C15" s="943"/>
      <c r="D15" s="262">
        <f t="shared" ref="D15:U15" si="7">SUM(D6:D14)</f>
        <v>0</v>
      </c>
      <c r="E15" s="262">
        <f t="shared" si="7"/>
        <v>0</v>
      </c>
      <c r="F15" s="262">
        <f t="shared" si="7"/>
        <v>0</v>
      </c>
      <c r="G15" s="262">
        <f t="shared" si="7"/>
        <v>0</v>
      </c>
      <c r="H15" s="262">
        <f t="shared" si="7"/>
        <v>0</v>
      </c>
      <c r="I15" s="262">
        <f t="shared" si="7"/>
        <v>0</v>
      </c>
      <c r="J15" s="262">
        <f t="shared" si="7"/>
        <v>0</v>
      </c>
      <c r="K15" s="262">
        <f t="shared" si="7"/>
        <v>0</v>
      </c>
      <c r="L15" s="262">
        <f t="shared" si="7"/>
        <v>0</v>
      </c>
      <c r="M15" s="262">
        <f t="shared" si="7"/>
        <v>0</v>
      </c>
      <c r="N15" s="262">
        <f t="shared" si="7"/>
        <v>0</v>
      </c>
      <c r="O15" s="262">
        <f t="shared" si="7"/>
        <v>0</v>
      </c>
      <c r="P15" s="262">
        <f t="shared" si="7"/>
        <v>0</v>
      </c>
      <c r="Q15" s="262">
        <f t="shared" si="7"/>
        <v>0</v>
      </c>
      <c r="R15" s="262">
        <f t="shared" si="7"/>
        <v>0</v>
      </c>
      <c r="S15" s="262">
        <f t="shared" si="7"/>
        <v>0</v>
      </c>
      <c r="T15" s="262">
        <f t="shared" si="7"/>
        <v>0</v>
      </c>
      <c r="U15" s="262">
        <f t="shared" si="7"/>
        <v>0</v>
      </c>
    </row>
    <row r="16" spans="1:24" ht="20.100000000000001" customHeight="1">
      <c r="A16" s="21"/>
      <c r="B16" s="21"/>
      <c r="C16" s="21"/>
      <c r="D16" s="945"/>
      <c r="E16" s="945"/>
      <c r="F16" s="945"/>
      <c r="G16" s="21"/>
      <c r="H16" s="21"/>
      <c r="I16" s="21"/>
      <c r="J16" s="21"/>
      <c r="K16" s="21"/>
      <c r="L16" s="21"/>
      <c r="M16" s="21"/>
      <c r="N16" s="21"/>
      <c r="O16" s="21"/>
      <c r="P16" s="945"/>
      <c r="Q16" s="945"/>
      <c r="R16" s="945"/>
      <c r="S16" s="21"/>
      <c r="T16" s="21"/>
      <c r="U16" s="21"/>
    </row>
  </sheetData>
  <mergeCells count="20">
    <mergeCell ref="B9:C9"/>
    <mergeCell ref="B10:C10"/>
    <mergeCell ref="B11:C11"/>
    <mergeCell ref="D16:F16"/>
    <mergeCell ref="P16:R16"/>
    <mergeCell ref="A1:U1"/>
    <mergeCell ref="A2:U2"/>
    <mergeCell ref="A3:A5"/>
    <mergeCell ref="D3:I3"/>
    <mergeCell ref="J3:O3"/>
    <mergeCell ref="P3:U3"/>
    <mergeCell ref="B3:C4"/>
    <mergeCell ref="B5:C5"/>
    <mergeCell ref="B6:C6"/>
    <mergeCell ref="B12:C12"/>
    <mergeCell ref="B13:C13"/>
    <mergeCell ref="B14:C14"/>
    <mergeCell ref="B15:C15"/>
    <mergeCell ref="B7:C7"/>
    <mergeCell ref="B8:C8"/>
  </mergeCells>
  <phoneticPr fontId="7" type="noConversion"/>
  <hyperlinks>
    <hyperlink ref="A1:U1" location="数据库!A1" display="A108030"/>
  </hyperlinks>
  <printOptions horizontalCentered="1"/>
  <pageMargins left="0.49" right="0.17" top="0.77" bottom="0.39370078740157483" header="0" footer="0"/>
  <pageSetup paperSize="9" scale="76" orientation="landscape" r:id="rId1"/>
  <headerFooter scaleWithDoc="0" alignWithMargins="0"/>
  <drawing r:id="rId2"/>
</worksheet>
</file>

<file path=xl/worksheets/sheet38.xml><?xml version="1.0" encoding="utf-8"?>
<worksheet xmlns="http://schemas.openxmlformats.org/spreadsheetml/2006/main" xmlns:r="http://schemas.openxmlformats.org/officeDocument/2006/relationships">
  <sheetPr codeName="Sheet81" enableFormatConditionsCalculation="0">
    <tabColor rgb="FF00B050"/>
  </sheetPr>
  <dimension ref="A1:H21"/>
  <sheetViews>
    <sheetView zoomScaleSheetLayoutView="100" workbookViewId="0">
      <selection sqref="A1:D21"/>
    </sheetView>
  </sheetViews>
  <sheetFormatPr defaultRowHeight="20.100000000000001" customHeight="1"/>
  <cols>
    <col min="1" max="1" width="4.75" style="2" customWidth="1"/>
    <col min="2" max="2" width="7.625" style="2" customWidth="1"/>
    <col min="3" max="3" width="46.25" style="11" customWidth="1"/>
    <col min="4" max="4" width="22.625" style="2" customWidth="1"/>
    <col min="5" max="5" width="9" style="2"/>
    <col min="6" max="6" width="9.125" style="2" bestFit="1" customWidth="1"/>
    <col min="7" max="7" width="9.625" style="2" bestFit="1" customWidth="1"/>
    <col min="8" max="16384" width="9" style="2"/>
  </cols>
  <sheetData>
    <row r="1" spans="1:8" s="286" customFormat="1" ht="20.100000000000001" customHeight="1">
      <c r="A1" s="898" t="s">
        <v>243</v>
      </c>
      <c r="B1" s="898"/>
      <c r="C1" s="898"/>
      <c r="D1" s="898"/>
      <c r="E1" s="284"/>
      <c r="F1" s="344"/>
      <c r="G1" s="346"/>
    </row>
    <row r="2" spans="1:8" s="312" customFormat="1" ht="39.75" customHeight="1">
      <c r="A2" s="952" t="s">
        <v>580</v>
      </c>
      <c r="B2" s="952"/>
      <c r="C2" s="952"/>
      <c r="D2" s="952"/>
      <c r="F2" s="345"/>
      <c r="G2" s="346"/>
    </row>
    <row r="3" spans="1:8" s="10" customFormat="1" ht="20.100000000000001" customHeight="1">
      <c r="A3" s="953"/>
      <c r="B3" s="953"/>
      <c r="C3" s="322"/>
      <c r="D3" s="12" t="s">
        <v>104</v>
      </c>
      <c r="E3" s="13"/>
      <c r="F3" s="345"/>
      <c r="G3" s="346"/>
      <c r="H3" s="13"/>
    </row>
    <row r="4" spans="1:8" s="9" customFormat="1" ht="30" customHeight="1">
      <c r="A4" s="14" t="s">
        <v>0</v>
      </c>
      <c r="B4" s="950" t="s">
        <v>1</v>
      </c>
      <c r="C4" s="951"/>
      <c r="D4" s="14" t="s">
        <v>3</v>
      </c>
      <c r="F4" s="345"/>
      <c r="G4" s="346"/>
    </row>
    <row r="5" spans="1:8" s="9" customFormat="1" ht="30" customHeight="1">
      <c r="A5" s="14">
        <v>1</v>
      </c>
      <c r="B5" s="948" t="s">
        <v>826</v>
      </c>
      <c r="C5" s="949"/>
      <c r="D5" s="8"/>
    </row>
    <row r="6" spans="1:8" s="9" customFormat="1" ht="30" customHeight="1">
      <c r="A6" s="14">
        <v>2</v>
      </c>
      <c r="B6" s="948" t="s">
        <v>581</v>
      </c>
      <c r="C6" s="949"/>
      <c r="D6" s="8"/>
    </row>
    <row r="7" spans="1:8" s="9" customFormat="1" ht="30" customHeight="1">
      <c r="A7" s="14">
        <v>3</v>
      </c>
      <c r="B7" s="948" t="s">
        <v>582</v>
      </c>
      <c r="C7" s="949"/>
      <c r="D7" s="8"/>
    </row>
    <row r="8" spans="1:8" s="9" customFormat="1" ht="30" customHeight="1">
      <c r="A8" s="14">
        <v>4</v>
      </c>
      <c r="B8" s="948" t="s">
        <v>827</v>
      </c>
      <c r="C8" s="949"/>
      <c r="D8" s="247">
        <f>D5-D6+D7</f>
        <v>0</v>
      </c>
    </row>
    <row r="9" spans="1:8" s="9" customFormat="1" ht="30" customHeight="1">
      <c r="A9" s="14">
        <v>5</v>
      </c>
      <c r="B9" s="948" t="s">
        <v>583</v>
      </c>
      <c r="C9" s="949"/>
      <c r="D9" s="247">
        <f>D10+D11+D12+D13</f>
        <v>0</v>
      </c>
    </row>
    <row r="10" spans="1:8" s="9" customFormat="1" ht="30" customHeight="1">
      <c r="A10" s="14">
        <v>6</v>
      </c>
      <c r="B10" s="948" t="s">
        <v>828</v>
      </c>
      <c r="C10" s="949"/>
      <c r="D10" s="8"/>
    </row>
    <row r="11" spans="1:8" s="9" customFormat="1" ht="30" customHeight="1">
      <c r="A11" s="14">
        <v>7</v>
      </c>
      <c r="B11" s="948" t="s">
        <v>584</v>
      </c>
      <c r="C11" s="949"/>
      <c r="D11" s="8"/>
    </row>
    <row r="12" spans="1:8" s="9" customFormat="1" ht="30" customHeight="1">
      <c r="A12" s="14">
        <v>8</v>
      </c>
      <c r="B12" s="948" t="s">
        <v>585</v>
      </c>
      <c r="C12" s="949"/>
      <c r="D12" s="8"/>
    </row>
    <row r="13" spans="1:8" s="9" customFormat="1" ht="30" customHeight="1">
      <c r="A13" s="14">
        <v>9</v>
      </c>
      <c r="B13" s="948" t="s">
        <v>829</v>
      </c>
      <c r="C13" s="949"/>
      <c r="D13" s="8"/>
    </row>
    <row r="14" spans="1:8" s="9" customFormat="1" ht="30" customHeight="1">
      <c r="A14" s="14">
        <v>10</v>
      </c>
      <c r="B14" s="948" t="s">
        <v>830</v>
      </c>
      <c r="C14" s="949"/>
      <c r="D14" s="8"/>
    </row>
    <row r="15" spans="1:8" s="9" customFormat="1" ht="30" customHeight="1">
      <c r="A15" s="14">
        <v>11</v>
      </c>
      <c r="B15" s="948" t="s">
        <v>831</v>
      </c>
      <c r="C15" s="949"/>
      <c r="D15" s="247">
        <f>D8-D9</f>
        <v>0</v>
      </c>
    </row>
    <row r="16" spans="1:8" s="9" customFormat="1" ht="30" customHeight="1">
      <c r="A16" s="14">
        <v>12</v>
      </c>
      <c r="B16" s="948" t="s">
        <v>832</v>
      </c>
      <c r="C16" s="949"/>
      <c r="D16" s="8"/>
    </row>
    <row r="17" spans="1:4" s="9" customFormat="1" ht="30" customHeight="1">
      <c r="A17" s="14">
        <v>13</v>
      </c>
      <c r="B17" s="948" t="s">
        <v>833</v>
      </c>
      <c r="C17" s="949"/>
      <c r="D17" s="8"/>
    </row>
    <row r="18" spans="1:4" s="9" customFormat="1" ht="30" customHeight="1">
      <c r="A18" s="14">
        <v>14</v>
      </c>
      <c r="B18" s="948" t="s">
        <v>834</v>
      </c>
      <c r="C18" s="949"/>
      <c r="D18" s="8"/>
    </row>
    <row r="19" spans="1:4" s="9" customFormat="1" ht="30" customHeight="1">
      <c r="A19" s="14">
        <v>15</v>
      </c>
      <c r="B19" s="948" t="s">
        <v>835</v>
      </c>
      <c r="C19" s="949"/>
      <c r="D19" s="8"/>
    </row>
    <row r="20" spans="1:4" s="9" customFormat="1" ht="30" customHeight="1">
      <c r="A20" s="14">
        <v>16</v>
      </c>
      <c r="B20" s="948" t="s">
        <v>836</v>
      </c>
      <c r="C20" s="949"/>
      <c r="D20" s="247">
        <f>D6-D7</f>
        <v>0</v>
      </c>
    </row>
    <row r="21" spans="1:4" s="9" customFormat="1" ht="30" customHeight="1">
      <c r="A21" s="14">
        <v>17</v>
      </c>
      <c r="B21" s="948" t="s">
        <v>837</v>
      </c>
      <c r="C21" s="949"/>
      <c r="D21" s="247">
        <f>D16+D17+D19+D20</f>
        <v>0</v>
      </c>
    </row>
  </sheetData>
  <mergeCells count="21">
    <mergeCell ref="B10:C10"/>
    <mergeCell ref="A1:D1"/>
    <mergeCell ref="A2:D2"/>
    <mergeCell ref="A3:B3"/>
    <mergeCell ref="B5:C5"/>
    <mergeCell ref="B21:C21"/>
    <mergeCell ref="B4:C4"/>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s>
  <phoneticPr fontId="7" type="noConversion"/>
  <hyperlinks>
    <hyperlink ref="A1:D1" location="数据库!A1" display="A109000"/>
  </hyperlinks>
  <printOptions horizontalCentered="1"/>
  <pageMargins left="0.79" right="0.39" top="0.79" bottom="0.79" header="0" footer="0"/>
  <pageSetup paperSize="9" orientation="portrait" r:id="rId1"/>
  <headerFooter scaleWithDoc="0" alignWithMargins="0"/>
  <drawing r:id="rId2"/>
</worksheet>
</file>

<file path=xl/worksheets/sheet39.xml><?xml version="1.0" encoding="utf-8"?>
<worksheet xmlns="http://schemas.openxmlformats.org/spreadsheetml/2006/main" xmlns:r="http://schemas.openxmlformats.org/officeDocument/2006/relationships">
  <sheetPr codeName="Sheet82" enableFormatConditionsCalculation="0">
    <tabColor rgb="FF00B050"/>
  </sheetPr>
  <dimension ref="A1:K559"/>
  <sheetViews>
    <sheetView workbookViewId="0">
      <selection sqref="A1:H25"/>
    </sheetView>
  </sheetViews>
  <sheetFormatPr defaultColWidth="8" defaultRowHeight="14.25" customHeight="1" zeroHeight="1"/>
  <cols>
    <col min="1" max="1" width="3.125" style="3" customWidth="1"/>
    <col min="2" max="2" width="13.875" style="3" customWidth="1"/>
    <col min="3" max="3" width="27.125" style="3" customWidth="1"/>
    <col min="4" max="6" width="18.75" style="3" customWidth="1"/>
    <col min="7" max="7" width="7.625" style="3" bestFit="1" customWidth="1"/>
    <col min="8" max="8" width="18.75" style="3" customWidth="1"/>
    <col min="9" max="9" width="8" style="3"/>
    <col min="10" max="10" width="9.125" style="3" bestFit="1" customWidth="1"/>
    <col min="11" max="11" width="9.625" style="3" bestFit="1" customWidth="1"/>
    <col min="12" max="16384" width="8" style="3"/>
  </cols>
  <sheetData>
    <row r="1" spans="1:11" s="285" customFormat="1" ht="20.100000000000001" customHeight="1">
      <c r="A1" s="682" t="s">
        <v>244</v>
      </c>
      <c r="B1" s="682"/>
      <c r="C1" s="682"/>
      <c r="D1" s="682"/>
      <c r="E1" s="682"/>
      <c r="F1" s="682"/>
      <c r="G1" s="682"/>
      <c r="H1" s="682"/>
      <c r="J1" s="344"/>
      <c r="K1" s="346"/>
    </row>
    <row r="2" spans="1:11" s="285" customFormat="1" ht="20.100000000000001" customHeight="1">
      <c r="A2" s="957" t="s">
        <v>917</v>
      </c>
      <c r="B2" s="957"/>
      <c r="C2" s="957"/>
      <c r="D2" s="957"/>
      <c r="E2" s="957"/>
      <c r="F2" s="957"/>
      <c r="G2" s="957"/>
      <c r="H2" s="957"/>
      <c r="J2" s="345"/>
      <c r="K2" s="346"/>
    </row>
    <row r="3" spans="1:11" ht="20.100000000000001" customHeight="1">
      <c r="A3" s="4"/>
      <c r="B3" s="4"/>
      <c r="C3" s="4"/>
      <c r="D3" s="4"/>
      <c r="E3" s="4"/>
      <c r="F3" s="4"/>
      <c r="G3" s="4"/>
      <c r="H3" s="4"/>
      <c r="J3" s="345"/>
      <c r="K3" s="346"/>
    </row>
    <row r="4" spans="1:11" ht="20.100000000000001" customHeight="1">
      <c r="A4" s="955" t="s">
        <v>838</v>
      </c>
      <c r="B4" s="955"/>
      <c r="C4" s="955"/>
      <c r="D4" s="955"/>
      <c r="E4" s="955"/>
      <c r="F4" s="955"/>
      <c r="G4" s="955"/>
      <c r="H4" s="955"/>
      <c r="J4" s="344"/>
      <c r="K4" s="346"/>
    </row>
    <row r="5" spans="1:11" ht="20.100000000000001" customHeight="1">
      <c r="A5" s="954" t="s">
        <v>839</v>
      </c>
      <c r="B5" s="954"/>
      <c r="C5" s="954"/>
      <c r="D5" s="954"/>
      <c r="E5" s="240"/>
      <c r="F5" s="241"/>
      <c r="G5" s="956"/>
      <c r="H5" s="956"/>
      <c r="J5" s="345"/>
      <c r="K5" s="346"/>
    </row>
    <row r="6" spans="1:11" s="2" customFormat="1" ht="20.100000000000001" customHeight="1">
      <c r="A6" s="958" t="s">
        <v>840</v>
      </c>
      <c r="B6" s="958"/>
      <c r="C6" s="958"/>
      <c r="D6" s="958"/>
      <c r="E6" s="958"/>
      <c r="F6" s="958"/>
      <c r="G6" s="959" t="s">
        <v>586</v>
      </c>
      <c r="H6" s="959"/>
      <c r="J6" s="345"/>
      <c r="K6" s="346"/>
    </row>
    <row r="7" spans="1:11" s="2" customFormat="1" ht="18" customHeight="1">
      <c r="A7" s="817" t="s">
        <v>110</v>
      </c>
      <c r="B7" s="817"/>
      <c r="C7" s="222" t="s">
        <v>587</v>
      </c>
      <c r="D7" s="817" t="s">
        <v>588</v>
      </c>
      <c r="E7" s="817"/>
      <c r="F7" s="817"/>
      <c r="G7" s="817" t="s">
        <v>589</v>
      </c>
      <c r="H7" s="817"/>
    </row>
    <row r="8" spans="1:11" s="2" customFormat="1" ht="18" customHeight="1">
      <c r="A8" s="960"/>
      <c r="B8" s="964"/>
      <c r="C8" s="225"/>
      <c r="D8" s="960"/>
      <c r="E8" s="960"/>
      <c r="F8" s="960"/>
      <c r="G8" s="960"/>
      <c r="H8" s="960"/>
    </row>
    <row r="9" spans="1:11" ht="27.75" customHeight="1">
      <c r="A9" s="961" t="s">
        <v>590</v>
      </c>
      <c r="B9" s="243" t="s">
        <v>844</v>
      </c>
      <c r="C9" s="963" t="s">
        <v>591</v>
      </c>
      <c r="D9" s="770" t="s">
        <v>592</v>
      </c>
      <c r="E9" s="770"/>
      <c r="F9" s="770"/>
      <c r="G9" s="224" t="s">
        <v>841</v>
      </c>
      <c r="H9" s="817" t="s">
        <v>593</v>
      </c>
    </row>
    <row r="10" spans="1:11" ht="27.75" customHeight="1">
      <c r="A10" s="961"/>
      <c r="B10" s="244" t="s">
        <v>842</v>
      </c>
      <c r="C10" s="963"/>
      <c r="D10" s="224" t="s">
        <v>112</v>
      </c>
      <c r="E10" s="224" t="s">
        <v>594</v>
      </c>
      <c r="F10" s="224" t="s">
        <v>595</v>
      </c>
      <c r="G10" s="224" t="s">
        <v>843</v>
      </c>
      <c r="H10" s="817"/>
    </row>
    <row r="11" spans="1:11" ht="18" customHeight="1">
      <c r="A11" s="962"/>
      <c r="B11" s="242"/>
      <c r="C11" s="225"/>
      <c r="D11" s="225"/>
      <c r="E11" s="225"/>
      <c r="F11" s="225"/>
      <c r="G11" s="225"/>
      <c r="H11" s="225"/>
      <c r="J11" s="321"/>
    </row>
    <row r="12" spans="1:11" ht="18" customHeight="1">
      <c r="A12" s="962"/>
      <c r="B12" s="225"/>
      <c r="C12" s="225"/>
      <c r="D12" s="225"/>
      <c r="E12" s="225"/>
      <c r="F12" s="225"/>
      <c r="G12" s="225"/>
      <c r="H12" s="225"/>
    </row>
    <row r="13" spans="1:11" ht="18" customHeight="1">
      <c r="A13" s="962"/>
      <c r="B13" s="225"/>
      <c r="C13" s="225"/>
      <c r="D13" s="225"/>
      <c r="E13" s="225"/>
      <c r="F13" s="225"/>
      <c r="G13" s="225"/>
      <c r="H13" s="225"/>
    </row>
    <row r="14" spans="1:11" ht="18" customHeight="1">
      <c r="A14" s="962"/>
      <c r="B14" s="226"/>
      <c r="C14" s="226"/>
      <c r="D14" s="226"/>
      <c r="E14" s="226"/>
      <c r="F14" s="225"/>
      <c r="G14" s="226"/>
      <c r="H14" s="226"/>
    </row>
    <row r="15" spans="1:11" ht="18" customHeight="1">
      <c r="A15" s="962"/>
      <c r="B15" s="226"/>
      <c r="C15" s="226"/>
      <c r="D15" s="226"/>
      <c r="E15" s="226"/>
      <c r="F15" s="225"/>
      <c r="G15" s="226"/>
      <c r="H15" s="226"/>
    </row>
    <row r="16" spans="1:11" ht="18" customHeight="1">
      <c r="A16" s="962"/>
      <c r="B16" s="226"/>
      <c r="C16" s="226"/>
      <c r="D16" s="226"/>
      <c r="E16" s="226"/>
      <c r="F16" s="225"/>
      <c r="G16" s="226"/>
      <c r="H16" s="226"/>
    </row>
    <row r="17" spans="1:8" ht="18" customHeight="1">
      <c r="A17" s="962"/>
      <c r="B17" s="226"/>
      <c r="C17" s="226"/>
      <c r="D17" s="226"/>
      <c r="E17" s="226"/>
      <c r="F17" s="225"/>
      <c r="G17" s="226"/>
      <c r="H17" s="226"/>
    </row>
    <row r="18" spans="1:8" ht="18" customHeight="1">
      <c r="A18" s="962"/>
      <c r="B18" s="226"/>
      <c r="C18" s="226"/>
      <c r="D18" s="226"/>
      <c r="E18" s="226"/>
      <c r="F18" s="225"/>
      <c r="G18" s="226"/>
      <c r="H18" s="226"/>
    </row>
    <row r="19" spans="1:8" ht="18" customHeight="1">
      <c r="A19" s="962"/>
      <c r="B19" s="226"/>
      <c r="C19" s="226"/>
      <c r="D19" s="226"/>
      <c r="E19" s="226"/>
      <c r="F19" s="225"/>
      <c r="G19" s="226"/>
      <c r="H19" s="226"/>
    </row>
    <row r="20" spans="1:8" ht="18" customHeight="1">
      <c r="A20" s="962"/>
      <c r="B20" s="226"/>
      <c r="C20" s="226"/>
      <c r="D20" s="226"/>
      <c r="E20" s="226"/>
      <c r="F20" s="225"/>
      <c r="G20" s="226"/>
      <c r="H20" s="226"/>
    </row>
    <row r="21" spans="1:8" ht="18" customHeight="1">
      <c r="A21" s="962"/>
      <c r="B21" s="226"/>
      <c r="C21" s="226"/>
      <c r="D21" s="226"/>
      <c r="E21" s="226"/>
      <c r="F21" s="225"/>
      <c r="G21" s="226"/>
      <c r="H21" s="226"/>
    </row>
    <row r="22" spans="1:8" ht="18" customHeight="1">
      <c r="A22" s="962"/>
      <c r="B22" s="226"/>
      <c r="C22" s="226"/>
      <c r="D22" s="226"/>
      <c r="E22" s="226"/>
      <c r="F22" s="225"/>
      <c r="G22" s="226"/>
      <c r="H22" s="226"/>
    </row>
    <row r="23" spans="1:8" ht="18" customHeight="1">
      <c r="A23" s="962"/>
      <c r="B23" s="226"/>
      <c r="C23" s="226"/>
      <c r="D23" s="226"/>
      <c r="E23" s="226"/>
      <c r="F23" s="225"/>
      <c r="G23" s="226"/>
      <c r="H23" s="226"/>
    </row>
    <row r="24" spans="1:8" ht="14.25" customHeight="1">
      <c r="A24" s="962"/>
      <c r="B24" s="226"/>
      <c r="C24" s="226"/>
      <c r="D24" s="226"/>
      <c r="E24" s="226"/>
      <c r="F24" s="225"/>
      <c r="G24" s="226"/>
      <c r="H24" s="226"/>
    </row>
    <row r="25" spans="1:8" ht="14.25" customHeight="1">
      <c r="A25" s="962"/>
      <c r="B25" s="770" t="s">
        <v>118</v>
      </c>
      <c r="C25" s="770"/>
      <c r="D25" s="226"/>
      <c r="E25" s="226"/>
      <c r="F25" s="226"/>
      <c r="G25" s="226"/>
      <c r="H25" s="226"/>
    </row>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2"/>
    <row r="548" ht="12"/>
    <row r="549" ht="12"/>
    <row r="550" ht="12"/>
    <row r="551" ht="12"/>
    <row r="552" ht="12"/>
    <row r="553" ht="12"/>
    <row r="554" ht="12"/>
    <row r="555" ht="14.25" customHeight="1"/>
    <row r="556" ht="14.25" customHeight="1"/>
    <row r="557" ht="14.25" customHeight="1"/>
    <row r="558" ht="14.25" customHeight="1"/>
    <row r="559" ht="14.25" customHeight="1"/>
  </sheetData>
  <mergeCells count="20">
    <mergeCell ref="G8:H8"/>
    <mergeCell ref="A9:A25"/>
    <mergeCell ref="C9:C10"/>
    <mergeCell ref="D9:F9"/>
    <mergeCell ref="H9:H10"/>
    <mergeCell ref="B25:C25"/>
    <mergeCell ref="A8:B8"/>
    <mergeCell ref="D8:F8"/>
    <mergeCell ref="D7:F7"/>
    <mergeCell ref="A6:C6"/>
    <mergeCell ref="D6:F6"/>
    <mergeCell ref="G6:H6"/>
    <mergeCell ref="A7:B7"/>
    <mergeCell ref="G7:H7"/>
    <mergeCell ref="A5:B5"/>
    <mergeCell ref="A4:H4"/>
    <mergeCell ref="C5:D5"/>
    <mergeCell ref="G5:H5"/>
    <mergeCell ref="A1:H1"/>
    <mergeCell ref="A2:H2"/>
  </mergeCells>
  <phoneticPr fontId="7" type="noConversion"/>
  <hyperlinks>
    <hyperlink ref="A1:H1" location="数据库!A1" display="A109010"/>
  </hyperlinks>
  <pageMargins left="0.59" right="0.39" top="0.59" bottom="0.39" header="0.51" footer="0.5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41" enableFormatConditionsCalculation="0">
    <tabColor rgb="FF00B050"/>
  </sheetPr>
  <dimension ref="A1:IG43"/>
  <sheetViews>
    <sheetView showZeros="0" workbookViewId="0">
      <selection sqref="A1:D1"/>
    </sheetView>
  </sheetViews>
  <sheetFormatPr defaultColWidth="0" defaultRowHeight="12" zeroHeight="1"/>
  <cols>
    <col min="1" max="1" width="4.625" style="215" customWidth="1"/>
    <col min="2" max="2" width="5.125" style="62" customWidth="1"/>
    <col min="3" max="3" width="57.25" style="62" customWidth="1"/>
    <col min="4" max="4" width="18.125" style="61" customWidth="1"/>
    <col min="5" max="5" width="8.375" style="61" customWidth="1"/>
    <col min="6" max="7" width="20.375" style="61" bestFit="1" customWidth="1"/>
    <col min="8" max="8" width="20.375" style="61" hidden="1" customWidth="1"/>
    <col min="9" max="241" width="20.375" style="452" hidden="1" customWidth="1"/>
    <col min="242" max="16384" width="9" style="452" hidden="1"/>
  </cols>
  <sheetData>
    <row r="1" spans="1:4" s="451" customFormat="1" ht="20.100000000000001" customHeight="1">
      <c r="A1" s="588" t="s">
        <v>1396</v>
      </c>
      <c r="B1" s="588"/>
      <c r="C1" s="588"/>
      <c r="D1" s="588"/>
    </row>
    <row r="2" spans="1:4" s="451" customFormat="1" ht="36.75" customHeight="1">
      <c r="A2" s="591" t="s">
        <v>245</v>
      </c>
      <c r="B2" s="591"/>
      <c r="C2" s="591"/>
      <c r="D2" s="591"/>
    </row>
    <row r="3" spans="1:4" s="452" customFormat="1" ht="20.100000000000001" customHeight="1" thickBot="1">
      <c r="A3" s="215"/>
      <c r="B3" s="62"/>
      <c r="C3" s="62"/>
      <c r="D3" s="61"/>
    </row>
    <row r="4" spans="1:4" s="453" customFormat="1" ht="17.100000000000001" customHeight="1">
      <c r="A4" s="406" t="s">
        <v>0</v>
      </c>
      <c r="B4" s="407" t="s">
        <v>126</v>
      </c>
      <c r="C4" s="408" t="s">
        <v>1</v>
      </c>
      <c r="D4" s="409" t="s">
        <v>3</v>
      </c>
    </row>
    <row r="5" spans="1:4" s="452" customFormat="1" ht="17.100000000000001" customHeight="1">
      <c r="A5" s="410">
        <v>1</v>
      </c>
      <c r="B5" s="589" t="s">
        <v>138</v>
      </c>
      <c r="C5" s="375" t="s">
        <v>603</v>
      </c>
      <c r="D5" s="411">
        <f>A101010收入明细!D5+A101020金融收入!D5+A103000事业、非营利组织收入、支出表!D5+A103000事业、非营利组织收入、支出表!D14</f>
        <v>11650.49</v>
      </c>
    </row>
    <row r="6" spans="1:4" s="452" customFormat="1" ht="17.100000000000001" customHeight="1">
      <c r="A6" s="410">
        <v>2</v>
      </c>
      <c r="B6" s="589"/>
      <c r="C6" s="375" t="s">
        <v>605</v>
      </c>
      <c r="D6" s="411">
        <f>A102010成本支出!D5+A102020金融支出表!D5+A103000事业、非营利组织收入、支出表!D22+A103000事业、非营利组织收入、支出表!D28</f>
        <v>0</v>
      </c>
    </row>
    <row r="7" spans="1:4" s="452" customFormat="1" ht="17.100000000000001" customHeight="1">
      <c r="A7" s="410">
        <v>3</v>
      </c>
      <c r="B7" s="589"/>
      <c r="C7" s="375" t="s">
        <v>606</v>
      </c>
      <c r="D7" s="412"/>
    </row>
    <row r="8" spans="1:4" s="452" customFormat="1" ht="17.100000000000001" customHeight="1">
      <c r="A8" s="410">
        <v>4</v>
      </c>
      <c r="B8" s="589"/>
      <c r="C8" s="375" t="s">
        <v>607</v>
      </c>
      <c r="D8" s="411">
        <f>A1040期间费用!D31</f>
        <v>0</v>
      </c>
    </row>
    <row r="9" spans="1:4" s="452" customFormat="1" ht="17.100000000000001" customHeight="1">
      <c r="A9" s="410">
        <v>5</v>
      </c>
      <c r="B9" s="589"/>
      <c r="C9" s="375" t="s">
        <v>608</v>
      </c>
      <c r="D9" s="411">
        <f>A1040期间费用!F31</f>
        <v>62590</v>
      </c>
    </row>
    <row r="10" spans="1:4" s="452" customFormat="1" ht="17.100000000000001" customHeight="1">
      <c r="A10" s="410">
        <v>6</v>
      </c>
      <c r="B10" s="589"/>
      <c r="C10" s="375" t="s">
        <v>609</v>
      </c>
      <c r="D10" s="411">
        <f>A1040期间费用!H31</f>
        <v>-3.11</v>
      </c>
    </row>
    <row r="11" spans="1:4" s="452" customFormat="1" ht="17.100000000000001" customHeight="1">
      <c r="A11" s="410">
        <v>7</v>
      </c>
      <c r="B11" s="589"/>
      <c r="C11" s="375" t="s">
        <v>610</v>
      </c>
      <c r="D11" s="413"/>
    </row>
    <row r="12" spans="1:4" s="452" customFormat="1" ht="17.100000000000001" customHeight="1">
      <c r="A12" s="410">
        <v>8</v>
      </c>
      <c r="B12" s="589"/>
      <c r="C12" s="375" t="s">
        <v>611</v>
      </c>
      <c r="D12" s="413"/>
    </row>
    <row r="13" spans="1:4" s="452" customFormat="1" ht="17.100000000000001" customHeight="1">
      <c r="A13" s="410">
        <v>9</v>
      </c>
      <c r="B13" s="589"/>
      <c r="C13" s="375" t="s">
        <v>612</v>
      </c>
      <c r="D13" s="413"/>
    </row>
    <row r="14" spans="1:4" s="452" customFormat="1" ht="17.100000000000001" customHeight="1">
      <c r="A14" s="410">
        <v>10</v>
      </c>
      <c r="B14" s="589"/>
      <c r="C14" s="375" t="s">
        <v>604</v>
      </c>
      <c r="D14" s="411">
        <f>D5-D6-D7-D8-D9-D10-D11+D12+D13</f>
        <v>-50936.4</v>
      </c>
    </row>
    <row r="15" spans="1:4" s="452" customFormat="1" ht="17.100000000000001" customHeight="1">
      <c r="A15" s="410">
        <v>11</v>
      </c>
      <c r="B15" s="589"/>
      <c r="C15" s="375" t="s">
        <v>613</v>
      </c>
      <c r="D15" s="411">
        <f>A101010收入明细!D20+A101020金融收入!D39</f>
        <v>349.51</v>
      </c>
    </row>
    <row r="16" spans="1:4" s="452" customFormat="1" ht="17.100000000000001" customHeight="1">
      <c r="A16" s="410">
        <v>12</v>
      </c>
      <c r="B16" s="589"/>
      <c r="C16" s="375" t="s">
        <v>614</v>
      </c>
      <c r="D16" s="411">
        <f>A102010成本支出!D20+A102020金融支出表!D37</f>
        <v>0</v>
      </c>
    </row>
    <row r="17" spans="1:4" s="452" customFormat="1" ht="17.100000000000001" customHeight="1">
      <c r="A17" s="410">
        <v>13</v>
      </c>
      <c r="B17" s="589"/>
      <c r="C17" s="375" t="s">
        <v>139</v>
      </c>
      <c r="D17" s="411">
        <f>D14+D15-D16</f>
        <v>-50586.89</v>
      </c>
    </row>
    <row r="18" spans="1:4" s="452" customFormat="1" ht="17.100000000000001" customHeight="1">
      <c r="A18" s="410">
        <v>14</v>
      </c>
      <c r="B18" s="589" t="s">
        <v>140</v>
      </c>
      <c r="C18" s="375" t="s">
        <v>615</v>
      </c>
      <c r="D18" s="411">
        <f>A108010境外所得调整!T15</f>
        <v>0</v>
      </c>
    </row>
    <row r="19" spans="1:4" s="452" customFormat="1" ht="17.100000000000001" customHeight="1">
      <c r="A19" s="410">
        <v>15</v>
      </c>
      <c r="B19" s="589"/>
      <c r="C19" s="375" t="s">
        <v>616</v>
      </c>
      <c r="D19" s="411">
        <f>A105000纳税调整!F49</f>
        <v>0</v>
      </c>
    </row>
    <row r="20" spans="1:4" s="452" customFormat="1" ht="17.100000000000001" customHeight="1">
      <c r="A20" s="410">
        <v>16</v>
      </c>
      <c r="B20" s="589"/>
      <c r="C20" s="375" t="s">
        <v>618</v>
      </c>
      <c r="D20" s="411">
        <f>A105000纳税调整!G49</f>
        <v>0</v>
      </c>
    </row>
    <row r="21" spans="1:4" s="452" customFormat="1" ht="17.100000000000001" customHeight="1">
      <c r="A21" s="410">
        <v>17</v>
      </c>
      <c r="B21" s="589"/>
      <c r="C21" s="375" t="s">
        <v>617</v>
      </c>
      <c r="D21" s="411">
        <f>A107010免、减及加计扣除!D34</f>
        <v>0</v>
      </c>
    </row>
    <row r="22" spans="1:4" s="452" customFormat="1" ht="17.100000000000001" customHeight="1">
      <c r="A22" s="410">
        <v>18</v>
      </c>
      <c r="B22" s="589"/>
      <c r="C22" s="375" t="s">
        <v>619</v>
      </c>
      <c r="D22" s="411">
        <f>A108000境外所得!H15</f>
        <v>0</v>
      </c>
    </row>
    <row r="23" spans="1:4" s="452" customFormat="1" ht="17.100000000000001" customHeight="1">
      <c r="A23" s="410">
        <v>19</v>
      </c>
      <c r="B23" s="589"/>
      <c r="C23" s="375" t="s">
        <v>620</v>
      </c>
      <c r="D23" s="411">
        <f>D17-D18+D19-D20-D21+D22</f>
        <v>-50586.89</v>
      </c>
    </row>
    <row r="24" spans="1:4" s="452" customFormat="1" ht="17.100000000000001" customHeight="1">
      <c r="A24" s="410">
        <v>20</v>
      </c>
      <c r="B24" s="589"/>
      <c r="C24" s="375" t="s">
        <v>621</v>
      </c>
      <c r="D24" s="411">
        <f>A107020所得减免!N33</f>
        <v>0</v>
      </c>
    </row>
    <row r="25" spans="1:4" s="452" customFormat="1" ht="17.100000000000001" customHeight="1">
      <c r="A25" s="410">
        <v>21</v>
      </c>
      <c r="B25" s="589"/>
      <c r="C25" s="375" t="s">
        <v>622</v>
      </c>
      <c r="D25" s="411">
        <f>A106000弥补亏损表!K16</f>
        <v>0</v>
      </c>
    </row>
    <row r="26" spans="1:4" s="452" customFormat="1" ht="17.100000000000001" customHeight="1">
      <c r="A26" s="410">
        <v>22</v>
      </c>
      <c r="B26" s="589"/>
      <c r="C26" s="375" t="s">
        <v>623</v>
      </c>
      <c r="D26" s="411">
        <f>A107030抵扣应纳税所得!D23</f>
        <v>0</v>
      </c>
    </row>
    <row r="27" spans="1:4" s="452" customFormat="1" ht="17.100000000000001" customHeight="1">
      <c r="A27" s="410">
        <v>23</v>
      </c>
      <c r="B27" s="589"/>
      <c r="C27" s="375" t="s">
        <v>624</v>
      </c>
      <c r="D27" s="411">
        <f>IF((D23-D24-D25-D26)&lt;=0,0,(D23-D24-D25-D26))</f>
        <v>0</v>
      </c>
    </row>
    <row r="28" spans="1:4" s="452" customFormat="1" ht="17.100000000000001" customHeight="1">
      <c r="A28" s="410">
        <v>24</v>
      </c>
      <c r="B28" s="589" t="s">
        <v>141</v>
      </c>
      <c r="C28" s="375" t="s">
        <v>625</v>
      </c>
      <c r="D28" s="414">
        <v>0.25</v>
      </c>
    </row>
    <row r="29" spans="1:4" s="452" customFormat="1" ht="17.100000000000001" customHeight="1">
      <c r="A29" s="410">
        <v>25</v>
      </c>
      <c r="B29" s="589"/>
      <c r="C29" s="375" t="s">
        <v>626</v>
      </c>
      <c r="D29" s="411">
        <f>D27*D28</f>
        <v>0</v>
      </c>
    </row>
    <row r="30" spans="1:4" s="452" customFormat="1" ht="17.100000000000001" customHeight="1">
      <c r="A30" s="410">
        <v>26</v>
      </c>
      <c r="B30" s="589"/>
      <c r="C30" s="375" t="s">
        <v>627</v>
      </c>
      <c r="D30" s="411">
        <f>A107040减免所得税!D39</f>
        <v>0</v>
      </c>
    </row>
    <row r="31" spans="1:4" s="452" customFormat="1" ht="17.100000000000001" customHeight="1">
      <c r="A31" s="410">
        <v>27</v>
      </c>
      <c r="B31" s="589"/>
      <c r="C31" s="375" t="s">
        <v>628</v>
      </c>
      <c r="D31" s="411">
        <f>A107050税额抵免!M13</f>
        <v>0</v>
      </c>
    </row>
    <row r="32" spans="1:4" s="452" customFormat="1" ht="17.100000000000001" customHeight="1">
      <c r="A32" s="410">
        <v>28</v>
      </c>
      <c r="B32" s="589"/>
      <c r="C32" s="375" t="s">
        <v>629</v>
      </c>
      <c r="D32" s="411">
        <f>D29-D30-D31</f>
        <v>0</v>
      </c>
    </row>
    <row r="33" spans="1:4" s="452" customFormat="1" ht="17.100000000000001" customHeight="1">
      <c r="A33" s="410">
        <v>29</v>
      </c>
      <c r="B33" s="589"/>
      <c r="C33" s="375" t="s">
        <v>630</v>
      </c>
      <c r="D33" s="411">
        <f>A108000境外所得!K15</f>
        <v>0</v>
      </c>
    </row>
    <row r="34" spans="1:4" s="452" customFormat="1" ht="17.100000000000001" customHeight="1">
      <c r="A34" s="410">
        <v>30</v>
      </c>
      <c r="B34" s="589"/>
      <c r="C34" s="375" t="s">
        <v>631</v>
      </c>
      <c r="D34" s="411">
        <f>A108000境外所得!N15</f>
        <v>0</v>
      </c>
    </row>
    <row r="35" spans="1:4" s="452" customFormat="1" ht="17.100000000000001" customHeight="1">
      <c r="A35" s="410">
        <v>31</v>
      </c>
      <c r="B35" s="589"/>
      <c r="C35" s="375" t="s">
        <v>632</v>
      </c>
      <c r="D35" s="411">
        <f>D32+D33-D34</f>
        <v>0</v>
      </c>
    </row>
    <row r="36" spans="1:4" s="452" customFormat="1" ht="17.100000000000001" customHeight="1">
      <c r="A36" s="410">
        <v>32</v>
      </c>
      <c r="B36" s="589"/>
      <c r="C36" s="375" t="s">
        <v>633</v>
      </c>
      <c r="D36" s="413"/>
    </row>
    <row r="37" spans="1:4" s="452" customFormat="1" ht="17.100000000000001" customHeight="1">
      <c r="A37" s="410">
        <v>33</v>
      </c>
      <c r="B37" s="589"/>
      <c r="C37" s="375" t="s">
        <v>943</v>
      </c>
      <c r="D37" s="415">
        <f>D35-D36</f>
        <v>0</v>
      </c>
    </row>
    <row r="38" spans="1:4" s="452" customFormat="1" ht="17.100000000000001" customHeight="1">
      <c r="A38" s="410">
        <v>34</v>
      </c>
      <c r="B38" s="589"/>
      <c r="C38" s="375" t="s">
        <v>634</v>
      </c>
      <c r="D38" s="416"/>
    </row>
    <row r="39" spans="1:4" s="452" customFormat="1" ht="17.100000000000001" customHeight="1">
      <c r="A39" s="410">
        <v>35</v>
      </c>
      <c r="B39" s="589"/>
      <c r="C39" s="375" t="s">
        <v>635</v>
      </c>
      <c r="D39" s="416"/>
    </row>
    <row r="40" spans="1:4" s="452" customFormat="1" ht="17.100000000000001" customHeight="1" thickBot="1">
      <c r="A40" s="417">
        <v>36</v>
      </c>
      <c r="B40" s="590"/>
      <c r="C40" s="418" t="s">
        <v>869</v>
      </c>
      <c r="D40" s="419"/>
    </row>
    <row r="41" spans="1:4" s="452" customFormat="1" hidden="1">
      <c r="A41" s="215"/>
      <c r="B41" s="62"/>
      <c r="C41" s="62"/>
      <c r="D41" s="397"/>
    </row>
    <row r="42" spans="1:4" s="452" customFormat="1" hidden="1">
      <c r="A42" s="215"/>
      <c r="B42" s="62"/>
      <c r="C42" s="62"/>
      <c r="D42" s="61"/>
    </row>
    <row r="43" spans="1:4" s="452" customFormat="1" hidden="1">
      <c r="A43" s="215"/>
      <c r="B43" s="62"/>
      <c r="C43" s="62"/>
      <c r="D43" s="216"/>
    </row>
  </sheetData>
  <mergeCells count="5">
    <mergeCell ref="A1:D1"/>
    <mergeCell ref="B28:B40"/>
    <mergeCell ref="B18:B27"/>
    <mergeCell ref="A2:D2"/>
    <mergeCell ref="B5:B17"/>
  </mergeCells>
  <phoneticPr fontId="7" type="noConversion"/>
  <hyperlinks>
    <hyperlink ref="A2:D2" location="数据库!A1" display="中华人民共和国企业所得税年度纳税申报表（A类）"/>
    <hyperlink ref="A1:B1" location="数据库!A1" display="A100000"/>
    <hyperlink ref="C26" location="A106000弥补亏损表!A1" display="    减：弥补以前年度亏损（填写A106000）"/>
  </hyperlinks>
  <printOptions horizontalCentered="1"/>
  <pageMargins left="0.67" right="0.22" top="0.79" bottom="0.39" header="0" footer="0"/>
  <pageSetup paperSize="9" orientation="portrait" r:id="rId1"/>
  <headerFooter scaleWithDoc="0" alignWithMargins="0"/>
  <drawing r:id="rId2"/>
  <legacyDrawing r:id="rId3"/>
</worksheet>
</file>

<file path=xl/worksheets/sheet40.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93"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sheetPr codeName="Sheet42" enableFormatConditionsCalculation="0">
    <tabColor rgb="FF00B050"/>
  </sheetPr>
  <dimension ref="A1:K31"/>
  <sheetViews>
    <sheetView workbookViewId="0">
      <selection sqref="A1:D1"/>
    </sheetView>
  </sheetViews>
  <sheetFormatPr defaultColWidth="0" defaultRowHeight="24.95" customHeight="1"/>
  <cols>
    <col min="1" max="1" width="4.75" style="176" customWidth="1"/>
    <col min="2" max="2" width="7.625" style="176" customWidth="1"/>
    <col min="3" max="3" width="45.625" style="176" customWidth="1"/>
    <col min="4" max="4" width="22.625" style="172" customWidth="1"/>
    <col min="5" max="5" width="7.625" style="463" customWidth="1"/>
    <col min="6" max="6" width="8" style="463" bestFit="1" customWidth="1"/>
    <col min="7" max="7" width="9.625" style="463" bestFit="1" customWidth="1"/>
    <col min="8" max="11" width="8" style="176" hidden="1" customWidth="1"/>
    <col min="12" max="16384" width="9" style="176" hidden="1"/>
  </cols>
  <sheetData>
    <row r="1" spans="1:11" s="310" customFormat="1" ht="20.100000000000001" customHeight="1">
      <c r="A1" s="596" t="s">
        <v>1398</v>
      </c>
      <c r="B1" s="596"/>
      <c r="C1" s="596"/>
      <c r="D1" s="596"/>
      <c r="E1" s="460"/>
      <c r="F1" s="461"/>
      <c r="G1" s="461"/>
      <c r="H1" s="345"/>
      <c r="I1" s="344"/>
      <c r="J1" s="345"/>
      <c r="K1" s="345"/>
    </row>
    <row r="2" spans="1:11" s="310" customFormat="1" ht="36.75" customHeight="1">
      <c r="A2" s="597" t="s">
        <v>246</v>
      </c>
      <c r="B2" s="597"/>
      <c r="C2" s="597"/>
      <c r="D2" s="597"/>
      <c r="E2" s="460"/>
      <c r="F2" s="462"/>
      <c r="G2" s="462"/>
      <c r="H2" s="346"/>
      <c r="I2" s="346"/>
      <c r="J2" s="346"/>
      <c r="K2" s="346"/>
    </row>
    <row r="3" spans="1:11" ht="15.75" customHeight="1" thickBot="1">
      <c r="A3" s="177"/>
      <c r="B3" s="177"/>
      <c r="C3" s="177"/>
      <c r="D3" s="88"/>
    </row>
    <row r="4" spans="1:11" ht="24.95" customHeight="1">
      <c r="A4" s="399" t="s">
        <v>0</v>
      </c>
      <c r="B4" s="598" t="s">
        <v>143</v>
      </c>
      <c r="C4" s="599"/>
      <c r="D4" s="400" t="s">
        <v>247</v>
      </c>
    </row>
    <row r="5" spans="1:11" ht="24.95" customHeight="1">
      <c r="A5" s="401">
        <v>1</v>
      </c>
      <c r="B5" s="592" t="s">
        <v>144</v>
      </c>
      <c r="C5" s="593"/>
      <c r="D5" s="402">
        <f>D6+D13</f>
        <v>11650.49</v>
      </c>
    </row>
    <row r="6" spans="1:11" ht="24.95" customHeight="1">
      <c r="A6" s="401">
        <v>2</v>
      </c>
      <c r="B6" s="592" t="s">
        <v>145</v>
      </c>
      <c r="C6" s="593"/>
      <c r="D6" s="402">
        <f>SUM(D7:D12)</f>
        <v>11650.49</v>
      </c>
      <c r="E6" s="464"/>
    </row>
    <row r="7" spans="1:11" ht="24.95" customHeight="1">
      <c r="A7" s="401">
        <v>3</v>
      </c>
      <c r="B7" s="592" t="s">
        <v>146</v>
      </c>
      <c r="C7" s="593"/>
      <c r="D7" s="403"/>
      <c r="E7" s="464"/>
    </row>
    <row r="8" spans="1:11" ht="24.95" customHeight="1">
      <c r="A8" s="401">
        <v>4</v>
      </c>
      <c r="B8" s="592" t="s">
        <v>248</v>
      </c>
      <c r="C8" s="593"/>
      <c r="D8" s="403"/>
      <c r="E8" s="465"/>
    </row>
    <row r="9" spans="1:11" ht="24.95" customHeight="1">
      <c r="A9" s="401">
        <v>5</v>
      </c>
      <c r="B9" s="592" t="s">
        <v>147</v>
      </c>
      <c r="C9" s="593"/>
      <c r="D9" s="403">
        <v>11650.49</v>
      </c>
    </row>
    <row r="10" spans="1:11" ht="24.95" customHeight="1">
      <c r="A10" s="401">
        <v>6</v>
      </c>
      <c r="B10" s="592" t="s">
        <v>148</v>
      </c>
      <c r="C10" s="593"/>
      <c r="D10" s="403"/>
    </row>
    <row r="11" spans="1:11" ht="24.95" customHeight="1">
      <c r="A11" s="401">
        <v>7</v>
      </c>
      <c r="B11" s="592" t="s">
        <v>149</v>
      </c>
      <c r="C11" s="593"/>
      <c r="D11" s="403"/>
    </row>
    <row r="12" spans="1:11" ht="24.95" customHeight="1">
      <c r="A12" s="401">
        <v>8</v>
      </c>
      <c r="B12" s="592" t="s">
        <v>150</v>
      </c>
      <c r="C12" s="593"/>
      <c r="D12" s="403"/>
    </row>
    <row r="13" spans="1:11" ht="24.95" customHeight="1">
      <c r="A13" s="401">
        <v>9</v>
      </c>
      <c r="B13" s="592" t="s">
        <v>249</v>
      </c>
      <c r="C13" s="593"/>
      <c r="D13" s="402">
        <f>SUM(D14:D19)</f>
        <v>0</v>
      </c>
    </row>
    <row r="14" spans="1:11" ht="24.95" customHeight="1">
      <c r="A14" s="401">
        <v>10</v>
      </c>
      <c r="B14" s="592" t="s">
        <v>250</v>
      </c>
      <c r="C14" s="593"/>
      <c r="D14" s="403"/>
    </row>
    <row r="15" spans="1:11" ht="24.95" customHeight="1">
      <c r="A15" s="401">
        <v>11</v>
      </c>
      <c r="B15" s="592" t="s">
        <v>248</v>
      </c>
      <c r="C15" s="593"/>
      <c r="D15" s="403"/>
    </row>
    <row r="16" spans="1:11" ht="24.95" customHeight="1">
      <c r="A16" s="401">
        <v>12</v>
      </c>
      <c r="B16" s="592" t="s">
        <v>251</v>
      </c>
      <c r="C16" s="593"/>
      <c r="D16" s="403"/>
    </row>
    <row r="17" spans="1:4" ht="24.95" customHeight="1">
      <c r="A17" s="401">
        <v>13</v>
      </c>
      <c r="B17" s="592" t="s">
        <v>252</v>
      </c>
      <c r="C17" s="593"/>
      <c r="D17" s="403"/>
    </row>
    <row r="18" spans="1:4" ht="24.95" customHeight="1">
      <c r="A18" s="401">
        <v>14</v>
      </c>
      <c r="B18" s="592" t="s">
        <v>253</v>
      </c>
      <c r="C18" s="593"/>
      <c r="D18" s="403"/>
    </row>
    <row r="19" spans="1:4" ht="24.95" customHeight="1">
      <c r="A19" s="401">
        <v>15</v>
      </c>
      <c r="B19" s="592" t="s">
        <v>150</v>
      </c>
      <c r="C19" s="593"/>
      <c r="D19" s="403"/>
    </row>
    <row r="20" spans="1:4" ht="24.95" customHeight="1">
      <c r="A20" s="401">
        <v>16</v>
      </c>
      <c r="B20" s="592" t="s">
        <v>151</v>
      </c>
      <c r="C20" s="593"/>
      <c r="D20" s="402">
        <f>SUM(D21:D30)</f>
        <v>349.51</v>
      </c>
    </row>
    <row r="21" spans="1:4" ht="24.95" customHeight="1">
      <c r="A21" s="401">
        <v>17</v>
      </c>
      <c r="B21" s="592" t="s">
        <v>93</v>
      </c>
      <c r="C21" s="593"/>
      <c r="D21" s="403"/>
    </row>
    <row r="22" spans="1:4" ht="24.95" customHeight="1">
      <c r="A22" s="401">
        <v>18</v>
      </c>
      <c r="B22" s="592" t="s">
        <v>95</v>
      </c>
      <c r="C22" s="593"/>
      <c r="D22" s="403"/>
    </row>
    <row r="23" spans="1:4" ht="24.95" customHeight="1">
      <c r="A23" s="401">
        <v>19</v>
      </c>
      <c r="B23" s="592" t="s">
        <v>97</v>
      </c>
      <c r="C23" s="593"/>
      <c r="D23" s="403"/>
    </row>
    <row r="24" spans="1:4" ht="24.95" customHeight="1">
      <c r="A24" s="401">
        <v>20</v>
      </c>
      <c r="B24" s="592" t="s">
        <v>99</v>
      </c>
      <c r="C24" s="593"/>
      <c r="D24" s="403"/>
    </row>
    <row r="25" spans="1:4" ht="24.95" customHeight="1">
      <c r="A25" s="401">
        <v>21</v>
      </c>
      <c r="B25" s="592" t="s">
        <v>101</v>
      </c>
      <c r="C25" s="593"/>
      <c r="D25" s="403"/>
    </row>
    <row r="26" spans="1:4" ht="24.95" customHeight="1">
      <c r="A26" s="401">
        <v>22</v>
      </c>
      <c r="B26" s="592" t="s">
        <v>102</v>
      </c>
      <c r="C26" s="593"/>
      <c r="D26" s="403"/>
    </row>
    <row r="27" spans="1:4" ht="24.95" customHeight="1">
      <c r="A27" s="401">
        <v>23</v>
      </c>
      <c r="B27" s="592" t="s">
        <v>152</v>
      </c>
      <c r="C27" s="593"/>
      <c r="D27" s="403"/>
    </row>
    <row r="28" spans="1:4" ht="24.95" customHeight="1">
      <c r="A28" s="401">
        <v>24</v>
      </c>
      <c r="B28" s="592" t="s">
        <v>153</v>
      </c>
      <c r="C28" s="593"/>
      <c r="D28" s="403"/>
    </row>
    <row r="29" spans="1:4" ht="24.95" customHeight="1">
      <c r="A29" s="401">
        <v>25</v>
      </c>
      <c r="B29" s="592" t="s">
        <v>154</v>
      </c>
      <c r="C29" s="593"/>
      <c r="D29" s="403"/>
    </row>
    <row r="30" spans="1:4" ht="24.95" customHeight="1" thickBot="1">
      <c r="A30" s="404">
        <v>26</v>
      </c>
      <c r="B30" s="594" t="s">
        <v>155</v>
      </c>
      <c r="C30" s="595"/>
      <c r="D30" s="405">
        <v>349.51</v>
      </c>
    </row>
    <row r="31" spans="1:4" ht="24.95" customHeight="1">
      <c r="A31" s="178"/>
      <c r="B31" s="178"/>
      <c r="C31" s="71"/>
      <c r="D31" s="179"/>
    </row>
  </sheetData>
  <mergeCells count="29">
    <mergeCell ref="A1:D1"/>
    <mergeCell ref="A2:D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30:C30"/>
    <mergeCell ref="B25:C25"/>
    <mergeCell ref="B26:C26"/>
    <mergeCell ref="B27:C27"/>
    <mergeCell ref="B28:C28"/>
    <mergeCell ref="B29:C29"/>
  </mergeCells>
  <phoneticPr fontId="7" type="noConversion"/>
  <hyperlinks>
    <hyperlink ref="A2:D2" location="收入明细!A1" display="一般企业收入明细表"/>
    <hyperlink ref="A1" location="数据库!A20" display="A101010"/>
  </hyperlinks>
  <printOptions horizontalCentered="1"/>
  <pageMargins left="0.86" right="0.32" top="0.51" bottom="0.39" header="0" footer="0"/>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sheetPr codeName="Sheet43" enableFormatConditionsCalculation="0">
    <tabColor rgb="FF00B050"/>
  </sheetPr>
  <dimension ref="A1:IR46"/>
  <sheetViews>
    <sheetView workbookViewId="0">
      <selection activeCell="D21" sqref="D21"/>
    </sheetView>
  </sheetViews>
  <sheetFormatPr defaultColWidth="0" defaultRowHeight="17.100000000000001" customHeight="1" zeroHeight="1"/>
  <cols>
    <col min="1" max="1" width="4.75" style="468" customWidth="1"/>
    <col min="2" max="2" width="7.625" style="468" customWidth="1"/>
    <col min="3" max="3" width="45.625" style="468" customWidth="1"/>
    <col min="4" max="4" width="22.625" style="468" customWidth="1"/>
    <col min="5" max="5" width="7.5" style="468" customWidth="1"/>
    <col min="6" max="6" width="8" style="468" bestFit="1" customWidth="1"/>
    <col min="7" max="7" width="9.625" style="468" bestFit="1" customWidth="1"/>
    <col min="8" max="11" width="8" style="468" hidden="1" customWidth="1"/>
    <col min="12" max="252" width="0" style="468" hidden="1" customWidth="1"/>
    <col min="253" max="16384" width="9" style="468" hidden="1"/>
  </cols>
  <sheetData>
    <row r="1" spans="1:252" s="311" customFormat="1" ht="20.100000000000001" customHeight="1">
      <c r="A1" s="604" t="s">
        <v>1400</v>
      </c>
      <c r="B1" s="604"/>
      <c r="C1" s="604"/>
      <c r="D1" s="604"/>
      <c r="E1" s="466"/>
      <c r="F1" s="461"/>
      <c r="G1" s="461"/>
      <c r="H1" s="345"/>
      <c r="I1" s="344"/>
      <c r="J1" s="345"/>
      <c r="K1" s="345"/>
    </row>
    <row r="2" spans="1:252" s="311" customFormat="1" ht="28.5" customHeight="1">
      <c r="A2" s="605" t="s">
        <v>254</v>
      </c>
      <c r="B2" s="605"/>
      <c r="C2" s="605"/>
      <c r="D2" s="605"/>
      <c r="E2" s="466"/>
      <c r="F2" s="462"/>
      <c r="G2" s="462"/>
      <c r="H2" s="346"/>
      <c r="I2" s="346"/>
      <c r="J2" s="346"/>
      <c r="K2" s="346"/>
    </row>
    <row r="3" spans="1:252" s="66" customFormat="1" ht="12.75" customHeight="1">
      <c r="A3" s="100"/>
      <c r="B3" s="100"/>
      <c r="C3" s="95"/>
      <c r="D3" s="95"/>
      <c r="E3" s="467"/>
      <c r="F3" s="467"/>
      <c r="G3" s="467"/>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row>
    <row r="4" spans="1:252" s="175" customFormat="1" ht="15.95" customHeight="1">
      <c r="A4" s="14" t="s">
        <v>0</v>
      </c>
      <c r="B4" s="606" t="s">
        <v>1</v>
      </c>
      <c r="C4" s="607"/>
      <c r="D4" s="14" t="s">
        <v>2</v>
      </c>
      <c r="E4" s="468"/>
      <c r="F4" s="468"/>
      <c r="G4" s="468"/>
    </row>
    <row r="5" spans="1:252" s="175" customFormat="1" ht="15.95" customHeight="1">
      <c r="A5" s="14">
        <v>1</v>
      </c>
      <c r="B5" s="600" t="s">
        <v>4</v>
      </c>
      <c r="C5" s="601"/>
      <c r="D5" s="246">
        <f>D6+D22+D31+D36+D37+D38</f>
        <v>0</v>
      </c>
      <c r="E5" s="468"/>
      <c r="F5" s="468"/>
      <c r="G5" s="468"/>
    </row>
    <row r="6" spans="1:252" s="175" customFormat="1" ht="15.95" customHeight="1">
      <c r="A6" s="14">
        <v>2</v>
      </c>
      <c r="B6" s="600" t="s">
        <v>7</v>
      </c>
      <c r="C6" s="601"/>
      <c r="D6" s="246">
        <f>D7+D14</f>
        <v>0</v>
      </c>
      <c r="E6" s="468"/>
      <c r="F6" s="468"/>
      <c r="G6" s="468"/>
    </row>
    <row r="7" spans="1:252" s="175" customFormat="1" ht="15.95" customHeight="1">
      <c r="A7" s="14">
        <v>3</v>
      </c>
      <c r="B7" s="600" t="s">
        <v>10</v>
      </c>
      <c r="C7" s="601"/>
      <c r="D7" s="246">
        <f>SUM(D8:D13)</f>
        <v>0</v>
      </c>
      <c r="E7" s="468"/>
      <c r="F7" s="468"/>
      <c r="G7" s="468"/>
    </row>
    <row r="8" spans="1:252" s="175" customFormat="1" ht="15.95" customHeight="1">
      <c r="A8" s="14">
        <v>4</v>
      </c>
      <c r="B8" s="602" t="s">
        <v>13</v>
      </c>
      <c r="C8" s="603"/>
      <c r="D8" s="8"/>
      <c r="E8" s="468"/>
      <c r="F8" s="468"/>
      <c r="G8" s="468"/>
    </row>
    <row r="9" spans="1:252" s="175" customFormat="1" ht="15.95" customHeight="1">
      <c r="A9" s="14">
        <v>5</v>
      </c>
      <c r="B9" s="602" t="s">
        <v>16</v>
      </c>
      <c r="C9" s="603"/>
      <c r="D9" s="8"/>
      <c r="E9" s="468"/>
      <c r="F9" s="468"/>
      <c r="G9" s="468"/>
    </row>
    <row r="10" spans="1:252" s="175" customFormat="1" ht="15.95" customHeight="1">
      <c r="A10" s="14">
        <v>6</v>
      </c>
      <c r="B10" s="602" t="s">
        <v>19</v>
      </c>
      <c r="C10" s="603"/>
      <c r="D10" s="8"/>
      <c r="E10" s="468"/>
      <c r="F10" s="468"/>
      <c r="G10" s="468"/>
    </row>
    <row r="11" spans="1:252" s="175" customFormat="1" ht="15.95" customHeight="1">
      <c r="A11" s="14">
        <v>7</v>
      </c>
      <c r="B11" s="602" t="s">
        <v>22</v>
      </c>
      <c r="C11" s="603"/>
      <c r="D11" s="8"/>
      <c r="E11" s="468"/>
      <c r="F11" s="468"/>
      <c r="G11" s="468"/>
    </row>
    <row r="12" spans="1:252" s="175" customFormat="1" ht="15.95" customHeight="1">
      <c r="A12" s="14">
        <v>8</v>
      </c>
      <c r="B12" s="602" t="s">
        <v>24</v>
      </c>
      <c r="C12" s="603"/>
      <c r="D12" s="8"/>
      <c r="E12" s="468"/>
      <c r="F12" s="468"/>
      <c r="G12" s="468"/>
    </row>
    <row r="13" spans="1:252" s="175" customFormat="1" ht="15.95" customHeight="1">
      <c r="A13" s="14">
        <v>9</v>
      </c>
      <c r="B13" s="602" t="s">
        <v>27</v>
      </c>
      <c r="C13" s="603"/>
      <c r="D13" s="8"/>
      <c r="E13" s="468"/>
      <c r="F13" s="468"/>
      <c r="G13" s="468"/>
    </row>
    <row r="14" spans="1:252" s="175" customFormat="1" ht="15.95" customHeight="1">
      <c r="A14" s="14">
        <v>10</v>
      </c>
      <c r="B14" s="600" t="s">
        <v>255</v>
      </c>
      <c r="C14" s="601"/>
      <c r="D14" s="246">
        <f>SUM(D15:D21)</f>
        <v>0</v>
      </c>
      <c r="E14" s="468"/>
      <c r="F14" s="468"/>
      <c r="G14" s="468"/>
    </row>
    <row r="15" spans="1:252" s="175" customFormat="1" ht="15.95" customHeight="1">
      <c r="A15" s="14">
        <v>11</v>
      </c>
      <c r="B15" s="602" t="s">
        <v>31</v>
      </c>
      <c r="C15" s="603"/>
      <c r="D15" s="8"/>
      <c r="E15" s="468"/>
      <c r="F15" s="468"/>
      <c r="G15" s="468"/>
    </row>
    <row r="16" spans="1:252" s="175" customFormat="1" ht="15.95" customHeight="1">
      <c r="A16" s="14">
        <v>12</v>
      </c>
      <c r="B16" s="602" t="s">
        <v>34</v>
      </c>
      <c r="C16" s="603"/>
      <c r="D16" s="8"/>
      <c r="E16" s="468"/>
      <c r="F16" s="468"/>
      <c r="G16" s="468"/>
    </row>
    <row r="17" spans="1:7" s="175" customFormat="1" ht="15.95" customHeight="1">
      <c r="A17" s="14">
        <v>13</v>
      </c>
      <c r="B17" s="602" t="s">
        <v>37</v>
      </c>
      <c r="C17" s="603"/>
      <c r="D17" s="8"/>
      <c r="E17" s="468"/>
      <c r="F17" s="468"/>
      <c r="G17" s="468"/>
    </row>
    <row r="18" spans="1:7" s="175" customFormat="1" ht="15.95" customHeight="1">
      <c r="A18" s="14">
        <v>14</v>
      </c>
      <c r="B18" s="602" t="s">
        <v>40</v>
      </c>
      <c r="C18" s="603"/>
      <c r="D18" s="8"/>
      <c r="E18" s="468"/>
      <c r="F18" s="468"/>
      <c r="G18" s="468"/>
    </row>
    <row r="19" spans="1:7" s="175" customFormat="1" ht="15.95" customHeight="1">
      <c r="A19" s="14">
        <v>15</v>
      </c>
      <c r="B19" s="602" t="s">
        <v>43</v>
      </c>
      <c r="C19" s="603"/>
      <c r="D19" s="8"/>
      <c r="E19" s="468"/>
      <c r="F19" s="468"/>
      <c r="G19" s="468"/>
    </row>
    <row r="20" spans="1:7" s="175" customFormat="1" ht="15.95" customHeight="1">
      <c r="A20" s="14">
        <v>16</v>
      </c>
      <c r="B20" s="602" t="s">
        <v>45</v>
      </c>
      <c r="C20" s="603"/>
      <c r="D20" s="8"/>
      <c r="E20" s="468"/>
      <c r="F20" s="468"/>
      <c r="G20" s="468"/>
    </row>
    <row r="21" spans="1:7" s="175" customFormat="1" ht="15.95" customHeight="1">
      <c r="A21" s="14">
        <v>17</v>
      </c>
      <c r="B21" s="602" t="s">
        <v>29</v>
      </c>
      <c r="C21" s="603"/>
      <c r="D21" s="8"/>
      <c r="E21" s="468"/>
      <c r="F21" s="468"/>
      <c r="G21" s="468"/>
    </row>
    <row r="22" spans="1:7" s="175" customFormat="1" ht="15.95" customHeight="1">
      <c r="A22" s="14">
        <v>18</v>
      </c>
      <c r="B22" s="602" t="s">
        <v>50</v>
      </c>
      <c r="C22" s="603"/>
      <c r="D22" s="246">
        <f>D23+D30</f>
        <v>0</v>
      </c>
      <c r="E22" s="468"/>
      <c r="F22" s="468"/>
      <c r="G22" s="468"/>
    </row>
    <row r="23" spans="1:7" s="175" customFormat="1" ht="15.95" customHeight="1">
      <c r="A23" s="14">
        <v>19</v>
      </c>
      <c r="B23" s="602" t="s">
        <v>256</v>
      </c>
      <c r="C23" s="603"/>
      <c r="D23" s="246">
        <f>SUM(D24:D29)</f>
        <v>0</v>
      </c>
      <c r="E23" s="468"/>
      <c r="F23" s="468"/>
      <c r="G23" s="468"/>
    </row>
    <row r="24" spans="1:7" s="175" customFormat="1" ht="15.95" customHeight="1">
      <c r="A24" s="14">
        <v>20</v>
      </c>
      <c r="B24" s="602" t="s">
        <v>55</v>
      </c>
      <c r="C24" s="603"/>
      <c r="D24" s="8"/>
      <c r="E24" s="468"/>
      <c r="F24" s="468"/>
      <c r="G24" s="468"/>
    </row>
    <row r="25" spans="1:7" s="175" customFormat="1" ht="15.95" customHeight="1">
      <c r="A25" s="14">
        <v>21</v>
      </c>
      <c r="B25" s="602" t="s">
        <v>58</v>
      </c>
      <c r="C25" s="603"/>
      <c r="D25" s="8"/>
      <c r="E25" s="468"/>
      <c r="F25" s="468"/>
      <c r="G25" s="468"/>
    </row>
    <row r="26" spans="1:7" s="175" customFormat="1" ht="15.95" customHeight="1">
      <c r="A26" s="14">
        <v>22</v>
      </c>
      <c r="B26" s="602" t="s">
        <v>61</v>
      </c>
      <c r="C26" s="603"/>
      <c r="D26" s="8"/>
      <c r="E26" s="468"/>
      <c r="F26" s="468"/>
      <c r="G26" s="468"/>
    </row>
    <row r="27" spans="1:7" s="175" customFormat="1" ht="15.95" customHeight="1">
      <c r="A27" s="14">
        <v>23</v>
      </c>
      <c r="B27" s="602" t="s">
        <v>64</v>
      </c>
      <c r="C27" s="603"/>
      <c r="D27" s="8"/>
      <c r="E27" s="468"/>
      <c r="F27" s="468"/>
      <c r="G27" s="468"/>
    </row>
    <row r="28" spans="1:7" s="175" customFormat="1" ht="15.95" customHeight="1">
      <c r="A28" s="14">
        <v>24</v>
      </c>
      <c r="B28" s="602" t="s">
        <v>67</v>
      </c>
      <c r="C28" s="603"/>
      <c r="D28" s="8"/>
      <c r="E28" s="468"/>
      <c r="F28" s="468"/>
      <c r="G28" s="468"/>
    </row>
    <row r="29" spans="1:7" s="175" customFormat="1" ht="15.95" customHeight="1">
      <c r="A29" s="14">
        <v>25</v>
      </c>
      <c r="B29" s="602" t="s">
        <v>27</v>
      </c>
      <c r="C29" s="603"/>
      <c r="D29" s="8"/>
      <c r="E29" s="468"/>
      <c r="F29" s="468"/>
      <c r="G29" s="468"/>
    </row>
    <row r="30" spans="1:7" s="175" customFormat="1" ht="15.95" customHeight="1">
      <c r="A30" s="14">
        <v>26</v>
      </c>
      <c r="B30" s="602" t="s">
        <v>72</v>
      </c>
      <c r="C30" s="603"/>
      <c r="D30" s="8"/>
      <c r="E30" s="468"/>
      <c r="F30" s="468"/>
      <c r="G30" s="468"/>
    </row>
    <row r="31" spans="1:7" s="175" customFormat="1" ht="15.95" customHeight="1">
      <c r="A31" s="14">
        <v>27</v>
      </c>
      <c r="B31" s="600" t="s">
        <v>75</v>
      </c>
      <c r="C31" s="601"/>
      <c r="D31" s="246">
        <f>D32-D34-D35</f>
        <v>0</v>
      </c>
      <c r="E31" s="468"/>
      <c r="F31" s="468"/>
      <c r="G31" s="468"/>
    </row>
    <row r="32" spans="1:7" s="175" customFormat="1" ht="15.95" customHeight="1">
      <c r="A32" s="14">
        <v>28</v>
      </c>
      <c r="B32" s="600" t="s">
        <v>78</v>
      </c>
      <c r="C32" s="601"/>
      <c r="D32" s="8"/>
      <c r="E32" s="468"/>
      <c r="F32" s="468"/>
      <c r="G32" s="468"/>
    </row>
    <row r="33" spans="1:7" s="175" customFormat="1" ht="15.95" customHeight="1">
      <c r="A33" s="14">
        <v>29</v>
      </c>
      <c r="B33" s="600" t="s">
        <v>80</v>
      </c>
      <c r="C33" s="601"/>
      <c r="D33" s="8"/>
      <c r="E33" s="468"/>
      <c r="F33" s="468"/>
      <c r="G33" s="468"/>
    </row>
    <row r="34" spans="1:7" s="175" customFormat="1" ht="15.95" customHeight="1">
      <c r="A34" s="14">
        <v>30</v>
      </c>
      <c r="B34" s="600" t="s">
        <v>81</v>
      </c>
      <c r="C34" s="601"/>
      <c r="D34" s="8"/>
      <c r="E34" s="468"/>
      <c r="F34" s="468"/>
      <c r="G34" s="468"/>
    </row>
    <row r="35" spans="1:7" s="175" customFormat="1" ht="15.95" customHeight="1">
      <c r="A35" s="14">
        <v>31</v>
      </c>
      <c r="B35" s="600" t="s">
        <v>83</v>
      </c>
      <c r="C35" s="601"/>
      <c r="D35" s="8"/>
      <c r="E35" s="468"/>
      <c r="F35" s="468"/>
      <c r="G35" s="468"/>
    </row>
    <row r="36" spans="1:7" s="175" customFormat="1" ht="15.95" customHeight="1">
      <c r="A36" s="14">
        <v>32</v>
      </c>
      <c r="B36" s="600" t="s">
        <v>85</v>
      </c>
      <c r="C36" s="601"/>
      <c r="D36" s="8"/>
      <c r="E36" s="468"/>
      <c r="F36" s="468"/>
      <c r="G36" s="468"/>
    </row>
    <row r="37" spans="1:7" s="175" customFormat="1" ht="15.95" customHeight="1">
      <c r="A37" s="14">
        <v>33</v>
      </c>
      <c r="B37" s="600" t="s">
        <v>87</v>
      </c>
      <c r="C37" s="601"/>
      <c r="D37" s="8"/>
      <c r="E37" s="468"/>
      <c r="F37" s="468"/>
      <c r="G37" s="468"/>
    </row>
    <row r="38" spans="1:7" s="175" customFormat="1" ht="15.95" customHeight="1">
      <c r="A38" s="14">
        <v>34</v>
      </c>
      <c r="B38" s="600" t="s">
        <v>89</v>
      </c>
      <c r="C38" s="601"/>
      <c r="D38" s="8"/>
      <c r="E38" s="468"/>
      <c r="F38" s="468"/>
      <c r="G38" s="468"/>
    </row>
    <row r="39" spans="1:7" s="175" customFormat="1" ht="15.95" customHeight="1">
      <c r="A39" s="14">
        <v>35</v>
      </c>
      <c r="B39" s="600" t="s">
        <v>91</v>
      </c>
      <c r="C39" s="601"/>
      <c r="D39" s="246">
        <f>SUM(D40:D46)</f>
        <v>0</v>
      </c>
      <c r="E39" s="468"/>
      <c r="F39" s="468"/>
      <c r="G39" s="468"/>
    </row>
    <row r="40" spans="1:7" s="175" customFormat="1" ht="15.95" customHeight="1">
      <c r="A40" s="14">
        <v>36</v>
      </c>
      <c r="B40" s="600" t="s">
        <v>93</v>
      </c>
      <c r="C40" s="601"/>
      <c r="D40" s="8"/>
      <c r="E40" s="468"/>
      <c r="F40" s="468"/>
      <c r="G40" s="468"/>
    </row>
    <row r="41" spans="1:7" s="175" customFormat="1" ht="15.95" customHeight="1">
      <c r="A41" s="14">
        <v>37</v>
      </c>
      <c r="B41" s="600" t="s">
        <v>95</v>
      </c>
      <c r="C41" s="601"/>
      <c r="D41" s="8"/>
      <c r="E41" s="468"/>
      <c r="F41" s="468"/>
      <c r="G41" s="468"/>
    </row>
    <row r="42" spans="1:7" s="175" customFormat="1" ht="15.95" customHeight="1">
      <c r="A42" s="14">
        <v>38</v>
      </c>
      <c r="B42" s="600" t="s">
        <v>97</v>
      </c>
      <c r="C42" s="601"/>
      <c r="D42" s="8"/>
      <c r="E42" s="468"/>
      <c r="F42" s="468"/>
      <c r="G42" s="468"/>
    </row>
    <row r="43" spans="1:7" s="175" customFormat="1" ht="15.95" customHeight="1">
      <c r="A43" s="14">
        <v>39</v>
      </c>
      <c r="B43" s="600" t="s">
        <v>99</v>
      </c>
      <c r="C43" s="601"/>
      <c r="D43" s="8"/>
      <c r="E43" s="468"/>
      <c r="F43" s="468"/>
      <c r="G43" s="468"/>
    </row>
    <row r="44" spans="1:7" s="175" customFormat="1" ht="15.95" customHeight="1">
      <c r="A44" s="14">
        <v>40</v>
      </c>
      <c r="B44" s="600" t="s">
        <v>101</v>
      </c>
      <c r="C44" s="601"/>
      <c r="D44" s="8"/>
      <c r="E44" s="468"/>
      <c r="F44" s="468"/>
      <c r="G44" s="468"/>
    </row>
    <row r="45" spans="1:7" s="175" customFormat="1" ht="15.95" customHeight="1">
      <c r="A45" s="14">
        <v>41</v>
      </c>
      <c r="B45" s="600" t="s">
        <v>102</v>
      </c>
      <c r="C45" s="601"/>
      <c r="D45" s="8"/>
      <c r="E45" s="468"/>
      <c r="F45" s="468"/>
      <c r="G45" s="468"/>
    </row>
    <row r="46" spans="1:7" s="175" customFormat="1" ht="15.95" customHeight="1">
      <c r="A46" s="14">
        <v>42</v>
      </c>
      <c r="B46" s="600" t="s">
        <v>103</v>
      </c>
      <c r="C46" s="601"/>
      <c r="D46" s="8"/>
      <c r="E46" s="468"/>
      <c r="F46" s="468"/>
      <c r="G46" s="468"/>
    </row>
  </sheetData>
  <mergeCells count="45">
    <mergeCell ref="B7:C7"/>
    <mergeCell ref="A1:D1"/>
    <mergeCell ref="A2:D2"/>
    <mergeCell ref="B4:C4"/>
    <mergeCell ref="B5:C5"/>
    <mergeCell ref="B6:C6"/>
    <mergeCell ref="B8:C8"/>
    <mergeCell ref="B9:C9"/>
    <mergeCell ref="B10:C10"/>
    <mergeCell ref="B11:C11"/>
    <mergeCell ref="B13:C13"/>
    <mergeCell ref="B12:C12"/>
    <mergeCell ref="B14:C14"/>
    <mergeCell ref="B15:C15"/>
    <mergeCell ref="B16:C16"/>
    <mergeCell ref="B18:C18"/>
    <mergeCell ref="B19:C19"/>
    <mergeCell ref="B17:C17"/>
    <mergeCell ref="B20:C20"/>
    <mergeCell ref="B21:C21"/>
    <mergeCell ref="B23:C23"/>
    <mergeCell ref="B24:C24"/>
    <mergeCell ref="B25:C25"/>
    <mergeCell ref="B22:C22"/>
    <mergeCell ref="B26:C26"/>
    <mergeCell ref="B28:C28"/>
    <mergeCell ref="B29:C29"/>
    <mergeCell ref="B30:C30"/>
    <mergeCell ref="B31:C31"/>
    <mergeCell ref="B27:C2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s>
  <phoneticPr fontId="7" type="noConversion"/>
  <hyperlinks>
    <hyperlink ref="A2:D2" location="金融业收支!A1" display="金融企业收入明细表"/>
  </hyperlinks>
  <printOptions horizontalCentered="1"/>
  <pageMargins left="0.79" right="0.39" top="0.41" bottom="0.39" header="0" footer="0"/>
  <pageSetup paperSize="9"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sheetPr codeName="Sheet44" enableFormatConditionsCalculation="0">
    <tabColor rgb="FF00B050"/>
  </sheetPr>
  <dimension ref="A1:K30"/>
  <sheetViews>
    <sheetView workbookViewId="0">
      <selection sqref="A1:D30"/>
    </sheetView>
  </sheetViews>
  <sheetFormatPr defaultColWidth="0" defaultRowHeight="17.100000000000001" customHeight="1" zeroHeight="1"/>
  <cols>
    <col min="1" max="1" width="4.75" style="70" customWidth="1"/>
    <col min="2" max="2" width="7.625" style="70" customWidth="1"/>
    <col min="3" max="3" width="45.625" style="70" customWidth="1"/>
    <col min="4" max="4" width="22.625" style="172" customWidth="1"/>
    <col min="5" max="5" width="9" style="450" customWidth="1"/>
    <col min="6" max="6" width="8" style="450" bestFit="1" customWidth="1"/>
    <col min="7" max="7" width="9.625" style="450" bestFit="1" customWidth="1"/>
    <col min="8" max="11" width="8" style="70" hidden="1" customWidth="1"/>
    <col min="12" max="16384" width="9" style="70" hidden="1"/>
  </cols>
  <sheetData>
    <row r="1" spans="1:11" s="310" customFormat="1" ht="20.100000000000001" customHeight="1">
      <c r="A1" s="588" t="s">
        <v>1399</v>
      </c>
      <c r="B1" s="588"/>
      <c r="C1" s="588"/>
      <c r="D1" s="588"/>
      <c r="E1" s="460"/>
      <c r="F1" s="461"/>
      <c r="G1" s="461"/>
      <c r="H1" s="345"/>
      <c r="I1" s="344"/>
      <c r="J1" s="345"/>
      <c r="K1" s="345"/>
    </row>
    <row r="2" spans="1:11" s="310" customFormat="1" ht="31.5" customHeight="1">
      <c r="A2" s="591" t="s">
        <v>257</v>
      </c>
      <c r="B2" s="591"/>
      <c r="C2" s="591"/>
      <c r="D2" s="591"/>
      <c r="E2" s="460"/>
      <c r="F2" s="462"/>
      <c r="G2" s="462"/>
      <c r="H2" s="346"/>
      <c r="I2" s="346"/>
      <c r="J2" s="346"/>
      <c r="K2" s="346"/>
    </row>
    <row r="3" spans="1:11" ht="14.25" customHeight="1">
      <c r="A3" s="7"/>
      <c r="B3" s="7"/>
      <c r="C3" s="5"/>
      <c r="D3" s="95"/>
    </row>
    <row r="4" spans="1:11" ht="24.95" customHeight="1">
      <c r="A4" s="65" t="s">
        <v>0</v>
      </c>
      <c r="B4" s="610" t="s">
        <v>143</v>
      </c>
      <c r="C4" s="611"/>
      <c r="D4" s="173" t="s">
        <v>247</v>
      </c>
    </row>
    <row r="5" spans="1:11" ht="24.95" customHeight="1">
      <c r="A5" s="65">
        <v>1</v>
      </c>
      <c r="B5" s="608" t="s">
        <v>156</v>
      </c>
      <c r="C5" s="609"/>
      <c r="D5" s="245">
        <f>D6+D13</f>
        <v>0</v>
      </c>
    </row>
    <row r="6" spans="1:11" ht="24.95" customHeight="1">
      <c r="A6" s="65">
        <v>2</v>
      </c>
      <c r="B6" s="608" t="s">
        <v>157</v>
      </c>
      <c r="C6" s="609"/>
      <c r="D6" s="245">
        <f>SUM(D7:D12)</f>
        <v>0</v>
      </c>
    </row>
    <row r="7" spans="1:11" ht="24.95" customHeight="1">
      <c r="A7" s="65">
        <v>3</v>
      </c>
      <c r="B7" s="608" t="s">
        <v>158</v>
      </c>
      <c r="C7" s="609"/>
      <c r="D7" s="174"/>
    </row>
    <row r="8" spans="1:11" ht="24.95" customHeight="1">
      <c r="A8" s="65">
        <v>4</v>
      </c>
      <c r="B8" s="608" t="s">
        <v>159</v>
      </c>
      <c r="C8" s="609"/>
      <c r="D8" s="174"/>
    </row>
    <row r="9" spans="1:11" ht="24.95" customHeight="1">
      <c r="A9" s="65">
        <v>5</v>
      </c>
      <c r="B9" s="608" t="s">
        <v>160</v>
      </c>
      <c r="C9" s="609"/>
      <c r="D9" s="174"/>
    </row>
    <row r="10" spans="1:11" ht="24.95" customHeight="1">
      <c r="A10" s="65">
        <v>6</v>
      </c>
      <c r="B10" s="608" t="s">
        <v>161</v>
      </c>
      <c r="C10" s="609"/>
      <c r="D10" s="174"/>
    </row>
    <row r="11" spans="1:11" ht="24.95" customHeight="1">
      <c r="A11" s="65">
        <v>7</v>
      </c>
      <c r="B11" s="608" t="s">
        <v>162</v>
      </c>
      <c r="C11" s="609"/>
      <c r="D11" s="174"/>
      <c r="F11" s="469"/>
    </row>
    <row r="12" spans="1:11" ht="24.95" customHeight="1">
      <c r="A12" s="65">
        <v>8</v>
      </c>
      <c r="B12" s="608" t="s">
        <v>150</v>
      </c>
      <c r="C12" s="609"/>
      <c r="D12" s="174"/>
    </row>
    <row r="13" spans="1:11" ht="24.95" customHeight="1">
      <c r="A13" s="65">
        <v>9</v>
      </c>
      <c r="B13" s="608" t="s">
        <v>258</v>
      </c>
      <c r="C13" s="609"/>
      <c r="D13" s="245">
        <f>SUM(D14:D19)</f>
        <v>0</v>
      </c>
    </row>
    <row r="14" spans="1:11" ht="24.95" customHeight="1">
      <c r="A14" s="65">
        <v>10</v>
      </c>
      <c r="B14" s="608" t="s">
        <v>163</v>
      </c>
      <c r="C14" s="609"/>
      <c r="D14" s="174"/>
    </row>
    <row r="15" spans="1:11" ht="24.95" customHeight="1">
      <c r="A15" s="65">
        <v>11</v>
      </c>
      <c r="B15" s="608" t="s">
        <v>159</v>
      </c>
      <c r="C15" s="609"/>
      <c r="D15" s="174"/>
    </row>
    <row r="16" spans="1:11" ht="24.95" customHeight="1">
      <c r="A16" s="65">
        <v>12</v>
      </c>
      <c r="B16" s="608" t="s">
        <v>164</v>
      </c>
      <c r="C16" s="609"/>
      <c r="D16" s="174"/>
    </row>
    <row r="17" spans="1:4" ht="24.95" customHeight="1">
      <c r="A17" s="65">
        <v>13</v>
      </c>
      <c r="B17" s="608" t="s">
        <v>165</v>
      </c>
      <c r="C17" s="609"/>
      <c r="D17" s="174"/>
    </row>
    <row r="18" spans="1:4" ht="24.95" customHeight="1">
      <c r="A18" s="65">
        <v>14</v>
      </c>
      <c r="B18" s="608" t="s">
        <v>166</v>
      </c>
      <c r="C18" s="609"/>
      <c r="D18" s="174"/>
    </row>
    <row r="19" spans="1:4" ht="24.95" customHeight="1">
      <c r="A19" s="65">
        <v>15</v>
      </c>
      <c r="B19" s="608" t="s">
        <v>150</v>
      </c>
      <c r="C19" s="609"/>
      <c r="D19" s="174"/>
    </row>
    <row r="20" spans="1:4" ht="24.95" customHeight="1">
      <c r="A20" s="65">
        <v>16</v>
      </c>
      <c r="B20" s="608" t="s">
        <v>167</v>
      </c>
      <c r="C20" s="609"/>
      <c r="D20" s="245">
        <f>SUM(D21:D30)</f>
        <v>0</v>
      </c>
    </row>
    <row r="21" spans="1:4" ht="24.95" customHeight="1">
      <c r="A21" s="65">
        <v>17</v>
      </c>
      <c r="B21" s="608" t="s">
        <v>90</v>
      </c>
      <c r="C21" s="609"/>
      <c r="D21" s="174"/>
    </row>
    <row r="22" spans="1:4" ht="24.95" customHeight="1">
      <c r="A22" s="65">
        <v>18</v>
      </c>
      <c r="B22" s="608" t="s">
        <v>92</v>
      </c>
      <c r="C22" s="609"/>
      <c r="D22" s="174"/>
    </row>
    <row r="23" spans="1:4" ht="24.95" customHeight="1">
      <c r="A23" s="65">
        <v>19</v>
      </c>
      <c r="B23" s="608" t="s">
        <v>94</v>
      </c>
      <c r="C23" s="609"/>
      <c r="D23" s="174"/>
    </row>
    <row r="24" spans="1:4" ht="24.95" customHeight="1">
      <c r="A24" s="65">
        <v>20</v>
      </c>
      <c r="B24" s="608" t="s">
        <v>168</v>
      </c>
      <c r="C24" s="609"/>
      <c r="D24" s="174"/>
    </row>
    <row r="25" spans="1:4" ht="24.95" customHeight="1">
      <c r="A25" s="65">
        <v>21</v>
      </c>
      <c r="B25" s="608" t="s">
        <v>169</v>
      </c>
      <c r="C25" s="609"/>
      <c r="D25" s="174"/>
    </row>
    <row r="26" spans="1:4" ht="24.95" customHeight="1">
      <c r="A26" s="65">
        <v>22</v>
      </c>
      <c r="B26" s="608" t="s">
        <v>170</v>
      </c>
      <c r="C26" s="609"/>
      <c r="D26" s="174"/>
    </row>
    <row r="27" spans="1:4" ht="24.95" customHeight="1">
      <c r="A27" s="65">
        <v>23</v>
      </c>
      <c r="B27" s="608" t="s">
        <v>171</v>
      </c>
      <c r="C27" s="609"/>
      <c r="D27" s="174"/>
    </row>
    <row r="28" spans="1:4" ht="24.95" customHeight="1">
      <c r="A28" s="65">
        <v>24</v>
      </c>
      <c r="B28" s="608" t="s">
        <v>172</v>
      </c>
      <c r="C28" s="609"/>
      <c r="D28" s="174"/>
    </row>
    <row r="29" spans="1:4" ht="24.95" customHeight="1">
      <c r="A29" s="65">
        <v>25</v>
      </c>
      <c r="B29" s="608" t="s">
        <v>173</v>
      </c>
      <c r="C29" s="609"/>
      <c r="D29" s="174"/>
    </row>
    <row r="30" spans="1:4" ht="24.95" customHeight="1">
      <c r="A30" s="65">
        <v>26</v>
      </c>
      <c r="B30" s="608" t="s">
        <v>155</v>
      </c>
      <c r="C30" s="609"/>
      <c r="D30" s="174"/>
    </row>
  </sheetData>
  <mergeCells count="29">
    <mergeCell ref="A1:D1"/>
    <mergeCell ref="A2:D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30:C30"/>
    <mergeCell ref="B25:C25"/>
    <mergeCell ref="B26:C26"/>
    <mergeCell ref="B27:C27"/>
    <mergeCell ref="B28:C28"/>
    <mergeCell ref="B29:C29"/>
  </mergeCells>
  <phoneticPr fontId="7" type="noConversion"/>
  <hyperlinks>
    <hyperlink ref="A2:D2" location="支出明细汇总!A1" display="一般企业成本支出明细表"/>
    <hyperlink ref="A1" location="数据库!E20" display="A102010"/>
  </hyperlinks>
  <printOptions horizontalCentered="1"/>
  <pageMargins left="0.79" right="0.39" top="0.39" bottom="0.33" header="0" footer="0"/>
  <pageSetup paperSize="9"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sheetPr codeName="Sheet45" enableFormatConditionsCalculation="0">
    <tabColor rgb="FF00B050"/>
  </sheetPr>
  <dimension ref="A1:IT66"/>
  <sheetViews>
    <sheetView workbookViewId="0">
      <selection activeCell="G39" sqref="G39"/>
    </sheetView>
  </sheetViews>
  <sheetFormatPr defaultColWidth="0" defaultRowHeight="15" customHeight="1" zeroHeight="1"/>
  <cols>
    <col min="1" max="1" width="4.75" style="167" customWidth="1"/>
    <col min="2" max="2" width="7.625" style="167" customWidth="1"/>
    <col min="3" max="3" width="45.625" style="167" customWidth="1"/>
    <col min="4" max="4" width="22.625" style="2" customWidth="1"/>
    <col min="5" max="5" width="9" style="473" customWidth="1"/>
    <col min="6" max="6" width="8" style="473" bestFit="1" customWidth="1"/>
    <col min="7" max="7" width="9.625" style="473" bestFit="1" customWidth="1"/>
    <col min="8" max="10" width="8" style="167" hidden="1" customWidth="1"/>
    <col min="11" max="254" width="0" style="167" hidden="1" customWidth="1"/>
    <col min="255" max="16384" width="9" style="66" hidden="1"/>
  </cols>
  <sheetData>
    <row r="1" spans="1:254" s="309" customFormat="1" ht="20.100000000000001" customHeight="1">
      <c r="A1" s="614" t="s">
        <v>217</v>
      </c>
      <c r="B1" s="614"/>
      <c r="C1" s="614"/>
      <c r="D1" s="614"/>
      <c r="E1" s="470"/>
      <c r="F1" s="461"/>
      <c r="G1" s="461"/>
      <c r="H1" s="345"/>
      <c r="I1" s="344"/>
      <c r="J1" s="345"/>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8"/>
      <c r="CB1" s="308"/>
      <c r="CC1" s="308"/>
      <c r="CD1" s="308"/>
      <c r="CE1" s="308"/>
      <c r="CF1" s="308"/>
      <c r="CG1" s="308"/>
      <c r="CH1" s="308"/>
      <c r="CI1" s="308"/>
      <c r="CJ1" s="308"/>
      <c r="CK1" s="308"/>
      <c r="CL1" s="308"/>
      <c r="CM1" s="308"/>
      <c r="CN1" s="308"/>
      <c r="CO1" s="308"/>
      <c r="CP1" s="308"/>
      <c r="CQ1" s="308"/>
      <c r="CR1" s="308"/>
      <c r="CS1" s="308"/>
      <c r="CT1" s="308"/>
      <c r="CU1" s="308"/>
      <c r="CV1" s="308"/>
      <c r="CW1" s="308"/>
      <c r="CX1" s="308"/>
      <c r="CY1" s="308"/>
      <c r="CZ1" s="308"/>
      <c r="DA1" s="308"/>
      <c r="DB1" s="308"/>
      <c r="DC1" s="308"/>
      <c r="DD1" s="308"/>
      <c r="DE1" s="308"/>
      <c r="DF1" s="308"/>
      <c r="DG1" s="308"/>
      <c r="DH1" s="308"/>
      <c r="DI1" s="308"/>
      <c r="DJ1" s="308"/>
      <c r="DK1" s="308"/>
      <c r="DL1" s="308"/>
      <c r="DM1" s="308"/>
      <c r="DN1" s="308"/>
      <c r="DO1" s="308"/>
      <c r="DP1" s="308"/>
      <c r="DQ1" s="308"/>
      <c r="DR1" s="308"/>
      <c r="DS1" s="308"/>
      <c r="DT1" s="308"/>
      <c r="DU1" s="308"/>
      <c r="DV1" s="308"/>
      <c r="DW1" s="308"/>
      <c r="DX1" s="308"/>
      <c r="DY1" s="308"/>
      <c r="DZ1" s="308"/>
      <c r="EA1" s="308"/>
      <c r="EB1" s="308"/>
      <c r="EC1" s="308"/>
      <c r="ED1" s="308"/>
      <c r="EE1" s="308"/>
      <c r="EF1" s="308"/>
      <c r="EG1" s="308"/>
      <c r="EH1" s="308"/>
      <c r="EI1" s="308"/>
      <c r="EJ1" s="308"/>
      <c r="EK1" s="308"/>
      <c r="EL1" s="308"/>
      <c r="EM1" s="308"/>
      <c r="EN1" s="308"/>
      <c r="EO1" s="308"/>
      <c r="EP1" s="308"/>
      <c r="EQ1" s="308"/>
      <c r="ER1" s="308"/>
      <c r="ES1" s="308"/>
      <c r="ET1" s="308"/>
      <c r="EU1" s="308"/>
      <c r="EV1" s="308"/>
      <c r="EW1" s="308"/>
      <c r="EX1" s="308"/>
      <c r="EY1" s="308"/>
      <c r="EZ1" s="308"/>
      <c r="FA1" s="308"/>
      <c r="FB1" s="308"/>
      <c r="FC1" s="308"/>
      <c r="FD1" s="308"/>
      <c r="FE1" s="308"/>
      <c r="FF1" s="308"/>
      <c r="FG1" s="308"/>
      <c r="FH1" s="308"/>
      <c r="FI1" s="308"/>
      <c r="FJ1" s="308"/>
      <c r="FK1" s="308"/>
      <c r="FL1" s="308"/>
      <c r="FM1" s="308"/>
      <c r="FN1" s="308"/>
      <c r="FO1" s="308"/>
      <c r="FP1" s="308"/>
      <c r="FQ1" s="308"/>
      <c r="FR1" s="308"/>
      <c r="FS1" s="308"/>
      <c r="FT1" s="308"/>
      <c r="FU1" s="308"/>
      <c r="FV1" s="308"/>
      <c r="FW1" s="308"/>
      <c r="FX1" s="308"/>
      <c r="FY1" s="308"/>
      <c r="FZ1" s="308"/>
      <c r="GA1" s="308"/>
      <c r="GB1" s="308"/>
      <c r="GC1" s="308"/>
      <c r="GD1" s="308"/>
      <c r="GE1" s="308"/>
      <c r="GF1" s="308"/>
      <c r="GG1" s="308"/>
      <c r="GH1" s="308"/>
      <c r="GI1" s="308"/>
      <c r="GJ1" s="308"/>
      <c r="GK1" s="308"/>
      <c r="GL1" s="308"/>
      <c r="GM1" s="308"/>
      <c r="GN1" s="308"/>
      <c r="GO1" s="308"/>
      <c r="GP1" s="308"/>
      <c r="GQ1" s="308"/>
      <c r="GR1" s="308"/>
      <c r="GS1" s="308"/>
      <c r="GT1" s="308"/>
      <c r="GU1" s="308"/>
      <c r="GV1" s="308"/>
      <c r="GW1" s="308"/>
      <c r="GX1" s="308"/>
      <c r="GY1" s="308"/>
      <c r="GZ1" s="308"/>
      <c r="HA1" s="308"/>
      <c r="HB1" s="308"/>
      <c r="HC1" s="308"/>
      <c r="HD1" s="308"/>
      <c r="HE1" s="308"/>
      <c r="HF1" s="308"/>
      <c r="HG1" s="308"/>
      <c r="HH1" s="308"/>
      <c r="HI1" s="308"/>
      <c r="HJ1" s="308"/>
      <c r="HK1" s="308"/>
      <c r="HL1" s="308"/>
      <c r="HM1" s="308"/>
      <c r="HN1" s="308"/>
      <c r="HO1" s="308"/>
      <c r="HP1" s="308"/>
      <c r="HQ1" s="308"/>
      <c r="HR1" s="308"/>
      <c r="HS1" s="308"/>
      <c r="HT1" s="308"/>
      <c r="HU1" s="308"/>
      <c r="HV1" s="308"/>
      <c r="HW1" s="308"/>
      <c r="HX1" s="308"/>
      <c r="HY1" s="308"/>
      <c r="HZ1" s="308"/>
      <c r="IA1" s="308"/>
      <c r="IB1" s="308"/>
      <c r="IC1" s="308"/>
      <c r="ID1" s="308"/>
      <c r="IE1" s="308"/>
      <c r="IF1" s="308"/>
      <c r="IG1" s="308"/>
      <c r="IH1" s="308"/>
      <c r="II1" s="308"/>
      <c r="IJ1" s="308"/>
      <c r="IK1" s="308"/>
      <c r="IL1" s="308"/>
      <c r="IM1" s="308"/>
      <c r="IN1" s="308"/>
      <c r="IO1" s="308"/>
      <c r="IP1" s="308"/>
      <c r="IQ1" s="308"/>
      <c r="IR1" s="308"/>
      <c r="IS1" s="308"/>
      <c r="IT1" s="308"/>
    </row>
    <row r="2" spans="1:254" s="422" customFormat="1" ht="36" customHeight="1">
      <c r="A2" s="615" t="s">
        <v>259</v>
      </c>
      <c r="B2" s="615"/>
      <c r="C2" s="615"/>
      <c r="D2" s="615"/>
      <c r="E2" s="471"/>
      <c r="F2" s="472"/>
      <c r="G2" s="472"/>
      <c r="H2" s="421"/>
      <c r="I2" s="421"/>
      <c r="J2" s="421"/>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20"/>
      <c r="DR2" s="420"/>
      <c r="DS2" s="420"/>
      <c r="DT2" s="420"/>
      <c r="DU2" s="420"/>
      <c r="DV2" s="420"/>
      <c r="DW2" s="420"/>
      <c r="DX2" s="420"/>
      <c r="DY2" s="420"/>
      <c r="DZ2" s="420"/>
      <c r="EA2" s="420"/>
      <c r="EB2" s="420"/>
      <c r="EC2" s="420"/>
      <c r="ED2" s="420"/>
      <c r="EE2" s="420"/>
      <c r="EF2" s="420"/>
      <c r="EG2" s="420"/>
      <c r="EH2" s="420"/>
      <c r="EI2" s="420"/>
      <c r="EJ2" s="420"/>
      <c r="EK2" s="420"/>
      <c r="EL2" s="420"/>
      <c r="EM2" s="420"/>
      <c r="EN2" s="420"/>
      <c r="EO2" s="420"/>
      <c r="EP2" s="420"/>
      <c r="EQ2" s="420"/>
      <c r="ER2" s="420"/>
      <c r="ES2" s="420"/>
      <c r="ET2" s="420"/>
      <c r="EU2" s="420"/>
      <c r="EV2" s="420"/>
      <c r="EW2" s="420"/>
      <c r="EX2" s="420"/>
      <c r="EY2" s="420"/>
      <c r="EZ2" s="420"/>
      <c r="FA2" s="420"/>
      <c r="FB2" s="420"/>
      <c r="FC2" s="420"/>
      <c r="FD2" s="420"/>
      <c r="FE2" s="420"/>
      <c r="FF2" s="420"/>
      <c r="FG2" s="420"/>
      <c r="FH2" s="420"/>
      <c r="FI2" s="420"/>
      <c r="FJ2" s="420"/>
      <c r="FK2" s="420"/>
      <c r="FL2" s="420"/>
      <c r="FM2" s="420"/>
      <c r="FN2" s="420"/>
      <c r="FO2" s="420"/>
      <c r="FP2" s="420"/>
      <c r="FQ2" s="420"/>
      <c r="FR2" s="420"/>
      <c r="FS2" s="420"/>
      <c r="FT2" s="420"/>
      <c r="FU2" s="420"/>
      <c r="FV2" s="420"/>
      <c r="FW2" s="420"/>
      <c r="FX2" s="420"/>
      <c r="FY2" s="420"/>
      <c r="FZ2" s="420"/>
      <c r="GA2" s="420"/>
      <c r="GB2" s="420"/>
      <c r="GC2" s="420"/>
      <c r="GD2" s="420"/>
      <c r="GE2" s="420"/>
      <c r="GF2" s="420"/>
      <c r="GG2" s="420"/>
      <c r="GH2" s="420"/>
      <c r="GI2" s="420"/>
      <c r="GJ2" s="420"/>
      <c r="GK2" s="420"/>
      <c r="GL2" s="420"/>
      <c r="GM2" s="420"/>
      <c r="GN2" s="420"/>
      <c r="GO2" s="420"/>
      <c r="GP2" s="420"/>
      <c r="GQ2" s="420"/>
      <c r="GR2" s="420"/>
      <c r="GS2" s="420"/>
      <c r="GT2" s="420"/>
      <c r="GU2" s="420"/>
      <c r="GV2" s="420"/>
      <c r="GW2" s="420"/>
      <c r="GX2" s="420"/>
      <c r="GY2" s="420"/>
      <c r="GZ2" s="420"/>
      <c r="HA2" s="420"/>
      <c r="HB2" s="420"/>
      <c r="HC2" s="420"/>
      <c r="HD2" s="420"/>
      <c r="HE2" s="420"/>
      <c r="HF2" s="420"/>
      <c r="HG2" s="420"/>
      <c r="HH2" s="420"/>
      <c r="HI2" s="420"/>
      <c r="HJ2" s="420"/>
      <c r="HK2" s="420"/>
      <c r="HL2" s="420"/>
      <c r="HM2" s="420"/>
      <c r="HN2" s="420"/>
      <c r="HO2" s="420"/>
      <c r="HP2" s="420"/>
      <c r="HQ2" s="420"/>
      <c r="HR2" s="420"/>
      <c r="HS2" s="420"/>
      <c r="HT2" s="420"/>
      <c r="HU2" s="420"/>
      <c r="HV2" s="420"/>
      <c r="HW2" s="420"/>
      <c r="HX2" s="420"/>
      <c r="HY2" s="420"/>
      <c r="HZ2" s="420"/>
      <c r="IA2" s="420"/>
      <c r="IB2" s="420"/>
      <c r="IC2" s="420"/>
      <c r="ID2" s="420"/>
      <c r="IE2" s="420"/>
      <c r="IF2" s="420"/>
      <c r="IG2" s="420"/>
      <c r="IH2" s="420"/>
      <c r="II2" s="420"/>
      <c r="IJ2" s="420"/>
      <c r="IK2" s="420"/>
      <c r="IL2" s="420"/>
      <c r="IM2" s="420"/>
      <c r="IN2" s="420"/>
      <c r="IO2" s="420"/>
      <c r="IP2" s="420"/>
      <c r="IQ2" s="420"/>
      <c r="IR2" s="420"/>
      <c r="IS2" s="420"/>
      <c r="IT2" s="420"/>
    </row>
    <row r="3" spans="1:254" ht="20.100000000000001" customHeight="1">
      <c r="A3" s="168"/>
      <c r="B3" s="168"/>
      <c r="C3" s="168"/>
      <c r="D3" s="169"/>
    </row>
    <row r="4" spans="1:254" s="1" customFormat="1" ht="15" customHeight="1">
      <c r="A4" s="170" t="s">
        <v>0</v>
      </c>
      <c r="B4" s="616" t="s">
        <v>1</v>
      </c>
      <c r="C4" s="617"/>
      <c r="D4" s="171" t="s">
        <v>2</v>
      </c>
      <c r="E4" s="473"/>
      <c r="F4" s="473"/>
      <c r="G4" s="473"/>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67"/>
      <c r="CT4" s="167"/>
      <c r="CU4" s="167"/>
      <c r="CV4" s="167"/>
      <c r="CW4" s="167"/>
      <c r="CX4" s="167"/>
      <c r="CY4" s="167"/>
      <c r="CZ4" s="167"/>
      <c r="DA4" s="167"/>
      <c r="DB4" s="167"/>
      <c r="DC4" s="167"/>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c r="FG4" s="167"/>
      <c r="FH4" s="167"/>
      <c r="FI4" s="167"/>
      <c r="FJ4" s="167"/>
      <c r="FK4" s="167"/>
      <c r="FL4" s="167"/>
      <c r="FM4" s="167"/>
      <c r="FN4" s="167"/>
      <c r="FO4" s="167"/>
      <c r="FP4" s="167"/>
      <c r="FQ4" s="167"/>
      <c r="FR4" s="167"/>
      <c r="FS4" s="167"/>
      <c r="FT4" s="167"/>
      <c r="FU4" s="167"/>
      <c r="FV4" s="167"/>
      <c r="FW4" s="167"/>
      <c r="FX4" s="167"/>
      <c r="FY4" s="167"/>
      <c r="FZ4" s="167"/>
      <c r="GA4" s="167"/>
      <c r="GB4" s="167"/>
      <c r="GC4" s="167"/>
      <c r="GD4" s="167"/>
      <c r="GE4" s="167"/>
      <c r="GF4" s="167"/>
      <c r="GG4" s="167"/>
      <c r="GH4" s="167"/>
      <c r="GI4" s="167"/>
      <c r="GJ4" s="167"/>
      <c r="GK4" s="167"/>
      <c r="GL4" s="167"/>
      <c r="GM4" s="167"/>
      <c r="GN4" s="167"/>
      <c r="GO4" s="167"/>
      <c r="GP4" s="167"/>
      <c r="GQ4" s="167"/>
      <c r="GR4" s="167"/>
      <c r="GS4" s="167"/>
      <c r="GT4" s="167"/>
      <c r="GU4" s="167"/>
      <c r="GV4" s="167"/>
      <c r="GW4" s="167"/>
      <c r="GX4" s="167"/>
      <c r="GY4" s="167"/>
      <c r="GZ4" s="167"/>
      <c r="HA4" s="167"/>
      <c r="HB4" s="167"/>
      <c r="HC4" s="167"/>
      <c r="HD4" s="167"/>
      <c r="HE4" s="167"/>
      <c r="HF4" s="167"/>
      <c r="HG4" s="167"/>
      <c r="HH4" s="167"/>
      <c r="HI4" s="167"/>
      <c r="HJ4" s="167"/>
      <c r="HK4" s="167"/>
      <c r="HL4" s="167"/>
      <c r="HM4" s="167"/>
      <c r="HN4" s="167"/>
      <c r="HO4" s="167"/>
      <c r="HP4" s="167"/>
      <c r="HQ4" s="167"/>
      <c r="HR4" s="167"/>
      <c r="HS4" s="167"/>
      <c r="HT4" s="167"/>
      <c r="HU4" s="167"/>
      <c r="HV4" s="167"/>
      <c r="HW4" s="167"/>
      <c r="HX4" s="167"/>
      <c r="HY4" s="167"/>
      <c r="HZ4" s="167"/>
      <c r="IA4" s="167"/>
      <c r="IB4" s="167"/>
      <c r="IC4" s="167"/>
      <c r="ID4" s="167"/>
      <c r="IE4" s="167"/>
      <c r="IF4" s="167"/>
      <c r="IG4" s="167"/>
      <c r="IH4" s="167"/>
      <c r="II4" s="167"/>
      <c r="IJ4" s="167"/>
      <c r="IK4" s="167"/>
      <c r="IL4" s="167"/>
      <c r="IM4" s="167"/>
      <c r="IN4" s="167"/>
      <c r="IO4" s="167"/>
      <c r="IP4" s="167"/>
      <c r="IQ4" s="167"/>
      <c r="IR4" s="167"/>
      <c r="IS4" s="167"/>
      <c r="IT4" s="167"/>
    </row>
    <row r="5" spans="1:254" s="1" customFormat="1" ht="15" customHeight="1">
      <c r="A5" s="170">
        <v>1</v>
      </c>
      <c r="B5" s="612" t="s">
        <v>5</v>
      </c>
      <c r="C5" s="613"/>
      <c r="D5" s="398">
        <f>D6+D19+D29+D35+D36</f>
        <v>0</v>
      </c>
      <c r="E5" s="473"/>
      <c r="F5" s="473"/>
      <c r="G5" s="473"/>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c r="IA5" s="167"/>
      <c r="IB5" s="167"/>
      <c r="IC5" s="167"/>
      <c r="ID5" s="167"/>
      <c r="IE5" s="167"/>
      <c r="IF5" s="167"/>
      <c r="IG5" s="167"/>
      <c r="IH5" s="167"/>
      <c r="II5" s="167"/>
      <c r="IJ5" s="167"/>
      <c r="IK5" s="167"/>
      <c r="IL5" s="167"/>
      <c r="IM5" s="167"/>
      <c r="IN5" s="167"/>
      <c r="IO5" s="167"/>
      <c r="IP5" s="167"/>
      <c r="IQ5" s="167"/>
      <c r="IR5" s="167"/>
      <c r="IS5" s="167"/>
      <c r="IT5" s="167"/>
    </row>
    <row r="6" spans="1:254" s="1" customFormat="1" ht="15" customHeight="1">
      <c r="A6" s="170">
        <v>2</v>
      </c>
      <c r="B6" s="612" t="s">
        <v>8</v>
      </c>
      <c r="C6" s="613"/>
      <c r="D6" s="398">
        <f>D7+D15</f>
        <v>0</v>
      </c>
      <c r="E6" s="473"/>
      <c r="F6" s="473"/>
      <c r="G6" s="473"/>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67"/>
      <c r="CT6" s="167"/>
      <c r="CU6" s="167"/>
      <c r="CV6" s="167"/>
      <c r="CW6" s="167"/>
      <c r="CX6" s="167"/>
      <c r="CY6" s="167"/>
      <c r="CZ6" s="167"/>
      <c r="DA6" s="167"/>
      <c r="DB6" s="167"/>
      <c r="DC6" s="167"/>
      <c r="DD6" s="167"/>
      <c r="DE6" s="167"/>
      <c r="DF6" s="167"/>
      <c r="DG6" s="167"/>
      <c r="DH6" s="167"/>
      <c r="DI6" s="167"/>
      <c r="DJ6" s="167"/>
      <c r="DK6" s="167"/>
      <c r="DL6" s="167"/>
      <c r="DM6" s="167"/>
      <c r="DN6" s="167"/>
      <c r="DO6" s="167"/>
      <c r="DP6" s="167"/>
      <c r="DQ6" s="167"/>
      <c r="DR6" s="167"/>
      <c r="DS6" s="167"/>
      <c r="DT6" s="167"/>
      <c r="DU6" s="167"/>
      <c r="DV6" s="167"/>
      <c r="DW6" s="167"/>
      <c r="DX6" s="167"/>
      <c r="DY6" s="167"/>
      <c r="DZ6" s="167"/>
      <c r="EA6" s="167"/>
      <c r="EB6" s="167"/>
      <c r="EC6" s="167"/>
      <c r="ED6" s="167"/>
      <c r="EE6" s="167"/>
      <c r="EF6" s="167"/>
      <c r="EG6" s="167"/>
      <c r="EH6" s="167"/>
      <c r="EI6" s="167"/>
      <c r="EJ6" s="167"/>
      <c r="EK6" s="167"/>
      <c r="EL6" s="167"/>
      <c r="EM6" s="167"/>
      <c r="EN6" s="167"/>
      <c r="EO6" s="167"/>
      <c r="EP6" s="167"/>
      <c r="EQ6" s="167"/>
      <c r="ER6" s="167"/>
      <c r="ES6" s="167"/>
      <c r="ET6" s="167"/>
      <c r="EU6" s="167"/>
      <c r="EV6" s="167"/>
      <c r="EW6" s="167"/>
      <c r="EX6" s="167"/>
      <c r="EY6" s="167"/>
      <c r="EZ6" s="167"/>
      <c r="FA6" s="167"/>
      <c r="FB6" s="167"/>
      <c r="FC6" s="167"/>
      <c r="FD6" s="167"/>
      <c r="FE6" s="167"/>
      <c r="FF6" s="167"/>
      <c r="FG6" s="167"/>
      <c r="FH6" s="167"/>
      <c r="FI6" s="167"/>
      <c r="FJ6" s="167"/>
      <c r="FK6" s="167"/>
      <c r="FL6" s="167"/>
      <c r="FM6" s="167"/>
      <c r="FN6" s="167"/>
      <c r="FO6" s="167"/>
      <c r="FP6" s="167"/>
      <c r="FQ6" s="167"/>
      <c r="FR6" s="167"/>
      <c r="FS6" s="167"/>
      <c r="FT6" s="167"/>
      <c r="FU6" s="167"/>
      <c r="FV6" s="167"/>
      <c r="FW6" s="167"/>
      <c r="FX6" s="167"/>
      <c r="FY6" s="167"/>
      <c r="FZ6" s="167"/>
      <c r="GA6" s="167"/>
      <c r="GB6" s="167"/>
      <c r="GC6" s="167"/>
      <c r="GD6" s="167"/>
      <c r="GE6" s="167"/>
      <c r="GF6" s="167"/>
      <c r="GG6" s="167"/>
      <c r="GH6" s="167"/>
      <c r="GI6" s="167"/>
      <c r="GJ6" s="167"/>
      <c r="GK6" s="167"/>
      <c r="GL6" s="167"/>
      <c r="GM6" s="167"/>
      <c r="GN6" s="167"/>
      <c r="GO6" s="167"/>
      <c r="GP6" s="167"/>
      <c r="GQ6" s="167"/>
      <c r="GR6" s="167"/>
      <c r="GS6" s="167"/>
      <c r="GT6" s="167"/>
      <c r="GU6" s="167"/>
      <c r="GV6" s="167"/>
      <c r="GW6" s="167"/>
      <c r="GX6" s="167"/>
      <c r="GY6" s="167"/>
      <c r="GZ6" s="167"/>
      <c r="HA6" s="167"/>
      <c r="HB6" s="167"/>
      <c r="HC6" s="167"/>
      <c r="HD6" s="167"/>
      <c r="HE6" s="167"/>
      <c r="HF6" s="167"/>
      <c r="HG6" s="167"/>
      <c r="HH6" s="167"/>
      <c r="HI6" s="167"/>
      <c r="HJ6" s="167"/>
      <c r="HK6" s="167"/>
      <c r="HL6" s="167"/>
      <c r="HM6" s="167"/>
      <c r="HN6" s="167"/>
      <c r="HO6" s="167"/>
      <c r="HP6" s="167"/>
      <c r="HQ6" s="167"/>
      <c r="HR6" s="167"/>
      <c r="HS6" s="167"/>
      <c r="HT6" s="167"/>
      <c r="HU6" s="167"/>
      <c r="HV6" s="167"/>
      <c r="HW6" s="167"/>
      <c r="HX6" s="167"/>
      <c r="HY6" s="167"/>
      <c r="HZ6" s="167"/>
      <c r="IA6" s="167"/>
      <c r="IB6" s="167"/>
      <c r="IC6" s="167"/>
      <c r="ID6" s="167"/>
      <c r="IE6" s="167"/>
      <c r="IF6" s="167"/>
      <c r="IG6" s="167"/>
      <c r="IH6" s="167"/>
      <c r="II6" s="167"/>
      <c r="IJ6" s="167"/>
      <c r="IK6" s="167"/>
      <c r="IL6" s="167"/>
      <c r="IM6" s="167"/>
      <c r="IN6" s="167"/>
      <c r="IO6" s="167"/>
      <c r="IP6" s="167"/>
      <c r="IQ6" s="167"/>
      <c r="IR6" s="167"/>
      <c r="IS6" s="167"/>
      <c r="IT6" s="167"/>
    </row>
    <row r="7" spans="1:254" s="1" customFormat="1" ht="15" customHeight="1">
      <c r="A7" s="170">
        <v>3</v>
      </c>
      <c r="B7" s="612" t="s">
        <v>11</v>
      </c>
      <c r="C7" s="613"/>
      <c r="D7" s="398">
        <f>SUM(D8:D14)</f>
        <v>0</v>
      </c>
      <c r="E7" s="473"/>
      <c r="F7" s="473"/>
      <c r="G7" s="473"/>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c r="BW7" s="167"/>
      <c r="BX7" s="167"/>
      <c r="BY7" s="167"/>
      <c r="BZ7" s="167"/>
      <c r="CA7" s="167"/>
      <c r="CB7" s="167"/>
      <c r="CC7" s="167"/>
      <c r="CD7" s="167"/>
      <c r="CE7" s="167"/>
      <c r="CF7" s="167"/>
      <c r="CG7" s="167"/>
      <c r="CH7" s="167"/>
      <c r="CI7" s="167"/>
      <c r="CJ7" s="167"/>
      <c r="CK7" s="167"/>
      <c r="CL7" s="167"/>
      <c r="CM7" s="167"/>
      <c r="CN7" s="167"/>
      <c r="CO7" s="167"/>
      <c r="CP7" s="167"/>
      <c r="CQ7" s="167"/>
      <c r="CR7" s="167"/>
      <c r="CS7" s="167"/>
      <c r="CT7" s="167"/>
      <c r="CU7" s="167"/>
      <c r="CV7" s="167"/>
      <c r="CW7" s="167"/>
      <c r="CX7" s="167"/>
      <c r="CY7" s="167"/>
      <c r="CZ7" s="167"/>
      <c r="DA7" s="167"/>
      <c r="DB7" s="167"/>
      <c r="DC7" s="167"/>
      <c r="DD7" s="167"/>
      <c r="DE7" s="167"/>
      <c r="DF7" s="167"/>
      <c r="DG7" s="167"/>
      <c r="DH7" s="167"/>
      <c r="DI7" s="167"/>
      <c r="DJ7" s="167"/>
      <c r="DK7" s="167"/>
      <c r="DL7" s="167"/>
      <c r="DM7" s="167"/>
      <c r="DN7" s="167"/>
      <c r="DO7" s="167"/>
      <c r="DP7" s="167"/>
      <c r="DQ7" s="167"/>
      <c r="DR7" s="167"/>
      <c r="DS7" s="167"/>
      <c r="DT7" s="167"/>
      <c r="DU7" s="167"/>
      <c r="DV7" s="167"/>
      <c r="DW7" s="167"/>
      <c r="DX7" s="167"/>
      <c r="DY7" s="167"/>
      <c r="DZ7" s="167"/>
      <c r="EA7" s="167"/>
      <c r="EB7" s="167"/>
      <c r="EC7" s="167"/>
      <c r="ED7" s="167"/>
      <c r="EE7" s="167"/>
      <c r="EF7" s="167"/>
      <c r="EG7" s="167"/>
      <c r="EH7" s="167"/>
      <c r="EI7" s="167"/>
      <c r="EJ7" s="167"/>
      <c r="EK7" s="167"/>
      <c r="EL7" s="167"/>
      <c r="EM7" s="167"/>
      <c r="EN7" s="167"/>
      <c r="EO7" s="167"/>
      <c r="EP7" s="167"/>
      <c r="EQ7" s="167"/>
      <c r="ER7" s="167"/>
      <c r="ES7" s="167"/>
      <c r="ET7" s="167"/>
      <c r="EU7" s="167"/>
      <c r="EV7" s="167"/>
      <c r="EW7" s="167"/>
      <c r="EX7" s="167"/>
      <c r="EY7" s="167"/>
      <c r="EZ7" s="167"/>
      <c r="FA7" s="167"/>
      <c r="FB7" s="167"/>
      <c r="FC7" s="167"/>
      <c r="FD7" s="167"/>
      <c r="FE7" s="167"/>
      <c r="FF7" s="167"/>
      <c r="FG7" s="167"/>
      <c r="FH7" s="167"/>
      <c r="FI7" s="167"/>
      <c r="FJ7" s="167"/>
      <c r="FK7" s="167"/>
      <c r="FL7" s="167"/>
      <c r="FM7" s="167"/>
      <c r="FN7" s="167"/>
      <c r="FO7" s="167"/>
      <c r="FP7" s="167"/>
      <c r="FQ7" s="167"/>
      <c r="FR7" s="167"/>
      <c r="FS7" s="167"/>
      <c r="FT7" s="167"/>
      <c r="FU7" s="167"/>
      <c r="FV7" s="167"/>
      <c r="FW7" s="167"/>
      <c r="FX7" s="167"/>
      <c r="FY7" s="167"/>
      <c r="FZ7" s="167"/>
      <c r="GA7" s="167"/>
      <c r="GB7" s="167"/>
      <c r="GC7" s="167"/>
      <c r="GD7" s="167"/>
      <c r="GE7" s="167"/>
      <c r="GF7" s="167"/>
      <c r="GG7" s="167"/>
      <c r="GH7" s="167"/>
      <c r="GI7" s="167"/>
      <c r="GJ7" s="167"/>
      <c r="GK7" s="167"/>
      <c r="GL7" s="167"/>
      <c r="GM7" s="167"/>
      <c r="GN7" s="167"/>
      <c r="GO7" s="167"/>
      <c r="GP7" s="167"/>
      <c r="GQ7" s="167"/>
      <c r="GR7" s="167"/>
      <c r="GS7" s="167"/>
      <c r="GT7" s="167"/>
      <c r="GU7" s="167"/>
      <c r="GV7" s="167"/>
      <c r="GW7" s="167"/>
      <c r="GX7" s="167"/>
      <c r="GY7" s="167"/>
      <c r="GZ7" s="167"/>
      <c r="HA7" s="167"/>
      <c r="HB7" s="167"/>
      <c r="HC7" s="167"/>
      <c r="HD7" s="167"/>
      <c r="HE7" s="167"/>
      <c r="HF7" s="167"/>
      <c r="HG7" s="167"/>
      <c r="HH7" s="167"/>
      <c r="HI7" s="167"/>
      <c r="HJ7" s="167"/>
      <c r="HK7" s="167"/>
      <c r="HL7" s="167"/>
      <c r="HM7" s="167"/>
      <c r="HN7" s="167"/>
      <c r="HO7" s="167"/>
      <c r="HP7" s="167"/>
      <c r="HQ7" s="167"/>
      <c r="HR7" s="167"/>
      <c r="HS7" s="167"/>
      <c r="HT7" s="167"/>
      <c r="HU7" s="167"/>
      <c r="HV7" s="167"/>
      <c r="HW7" s="167"/>
      <c r="HX7" s="167"/>
      <c r="HY7" s="167"/>
      <c r="HZ7" s="167"/>
      <c r="IA7" s="167"/>
      <c r="IB7" s="167"/>
      <c r="IC7" s="167"/>
      <c r="ID7" s="167"/>
      <c r="IE7" s="167"/>
      <c r="IF7" s="167"/>
      <c r="IG7" s="167"/>
      <c r="IH7" s="167"/>
      <c r="II7" s="167"/>
      <c r="IJ7" s="167"/>
      <c r="IK7" s="167"/>
      <c r="IL7" s="167"/>
      <c r="IM7" s="167"/>
      <c r="IN7" s="167"/>
      <c r="IO7" s="167"/>
      <c r="IP7" s="167"/>
      <c r="IQ7" s="167"/>
      <c r="IR7" s="167"/>
      <c r="IS7" s="167"/>
      <c r="IT7" s="167"/>
    </row>
    <row r="8" spans="1:254" s="1" customFormat="1" ht="15" customHeight="1">
      <c r="A8" s="170">
        <v>4</v>
      </c>
      <c r="B8" s="612" t="s">
        <v>14</v>
      </c>
      <c r="C8" s="613"/>
      <c r="D8" s="8"/>
      <c r="E8" s="473"/>
      <c r="F8" s="473"/>
      <c r="G8" s="473"/>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67"/>
      <c r="BV8" s="167"/>
      <c r="BW8" s="167"/>
      <c r="BX8" s="167"/>
      <c r="BY8" s="167"/>
      <c r="BZ8" s="167"/>
      <c r="CA8" s="167"/>
      <c r="CB8" s="167"/>
      <c r="CC8" s="167"/>
      <c r="CD8" s="167"/>
      <c r="CE8" s="167"/>
      <c r="CF8" s="167"/>
      <c r="CG8" s="167"/>
      <c r="CH8" s="167"/>
      <c r="CI8" s="167"/>
      <c r="CJ8" s="167"/>
      <c r="CK8" s="167"/>
      <c r="CL8" s="167"/>
      <c r="CM8" s="167"/>
      <c r="CN8" s="167"/>
      <c r="CO8" s="167"/>
      <c r="CP8" s="167"/>
      <c r="CQ8" s="167"/>
      <c r="CR8" s="167"/>
      <c r="CS8" s="167"/>
      <c r="CT8" s="167"/>
      <c r="CU8" s="167"/>
      <c r="CV8" s="167"/>
      <c r="CW8" s="167"/>
      <c r="CX8" s="167"/>
      <c r="CY8" s="167"/>
      <c r="CZ8" s="167"/>
      <c r="DA8" s="167"/>
      <c r="DB8" s="167"/>
      <c r="DC8" s="167"/>
      <c r="DD8" s="167"/>
      <c r="DE8" s="167"/>
      <c r="DF8" s="167"/>
      <c r="DG8" s="167"/>
      <c r="DH8" s="167"/>
      <c r="DI8" s="167"/>
      <c r="DJ8" s="167"/>
      <c r="DK8" s="167"/>
      <c r="DL8" s="167"/>
      <c r="DM8" s="167"/>
      <c r="DN8" s="167"/>
      <c r="DO8" s="167"/>
      <c r="DP8" s="167"/>
      <c r="DQ8" s="167"/>
      <c r="DR8" s="167"/>
      <c r="DS8" s="167"/>
      <c r="DT8" s="167"/>
      <c r="DU8" s="167"/>
      <c r="DV8" s="167"/>
      <c r="DW8" s="167"/>
      <c r="DX8" s="167"/>
      <c r="DY8" s="167"/>
      <c r="DZ8" s="167"/>
      <c r="EA8" s="167"/>
      <c r="EB8" s="167"/>
      <c r="EC8" s="167"/>
      <c r="ED8" s="167"/>
      <c r="EE8" s="167"/>
      <c r="EF8" s="167"/>
      <c r="EG8" s="167"/>
      <c r="EH8" s="167"/>
      <c r="EI8" s="167"/>
      <c r="EJ8" s="167"/>
      <c r="EK8" s="167"/>
      <c r="EL8" s="167"/>
      <c r="EM8" s="167"/>
      <c r="EN8" s="167"/>
      <c r="EO8" s="167"/>
      <c r="EP8" s="167"/>
      <c r="EQ8" s="167"/>
      <c r="ER8" s="167"/>
      <c r="ES8" s="167"/>
      <c r="ET8" s="167"/>
      <c r="EU8" s="167"/>
      <c r="EV8" s="167"/>
      <c r="EW8" s="167"/>
      <c r="EX8" s="167"/>
      <c r="EY8" s="167"/>
      <c r="EZ8" s="167"/>
      <c r="FA8" s="167"/>
      <c r="FB8" s="167"/>
      <c r="FC8" s="167"/>
      <c r="FD8" s="167"/>
      <c r="FE8" s="167"/>
      <c r="FF8" s="167"/>
      <c r="FG8" s="167"/>
      <c r="FH8" s="167"/>
      <c r="FI8" s="167"/>
      <c r="FJ8" s="167"/>
      <c r="FK8" s="167"/>
      <c r="FL8" s="167"/>
      <c r="FM8" s="167"/>
      <c r="FN8" s="167"/>
      <c r="FO8" s="167"/>
      <c r="FP8" s="167"/>
      <c r="FQ8" s="167"/>
      <c r="FR8" s="167"/>
      <c r="FS8" s="167"/>
      <c r="FT8" s="167"/>
      <c r="FU8" s="167"/>
      <c r="FV8" s="167"/>
      <c r="FW8" s="167"/>
      <c r="FX8" s="167"/>
      <c r="FY8" s="167"/>
      <c r="FZ8" s="167"/>
      <c r="GA8" s="167"/>
      <c r="GB8" s="167"/>
      <c r="GC8" s="167"/>
      <c r="GD8" s="167"/>
      <c r="GE8" s="167"/>
      <c r="GF8" s="167"/>
      <c r="GG8" s="167"/>
      <c r="GH8" s="167"/>
      <c r="GI8" s="167"/>
      <c r="GJ8" s="167"/>
      <c r="GK8" s="167"/>
      <c r="GL8" s="167"/>
      <c r="GM8" s="167"/>
      <c r="GN8" s="167"/>
      <c r="GO8" s="167"/>
      <c r="GP8" s="167"/>
      <c r="GQ8" s="167"/>
      <c r="GR8" s="167"/>
      <c r="GS8" s="167"/>
      <c r="GT8" s="167"/>
      <c r="GU8" s="167"/>
      <c r="GV8" s="167"/>
      <c r="GW8" s="167"/>
      <c r="GX8" s="167"/>
      <c r="GY8" s="167"/>
      <c r="GZ8" s="167"/>
      <c r="HA8" s="167"/>
      <c r="HB8" s="167"/>
      <c r="HC8" s="167"/>
      <c r="HD8" s="167"/>
      <c r="HE8" s="167"/>
      <c r="HF8" s="167"/>
      <c r="HG8" s="167"/>
      <c r="HH8" s="167"/>
      <c r="HI8" s="167"/>
      <c r="HJ8" s="167"/>
      <c r="HK8" s="167"/>
      <c r="HL8" s="167"/>
      <c r="HM8" s="167"/>
      <c r="HN8" s="167"/>
      <c r="HO8" s="167"/>
      <c r="HP8" s="167"/>
      <c r="HQ8" s="167"/>
      <c r="HR8" s="167"/>
      <c r="HS8" s="167"/>
      <c r="HT8" s="167"/>
      <c r="HU8" s="167"/>
      <c r="HV8" s="167"/>
      <c r="HW8" s="167"/>
      <c r="HX8" s="167"/>
      <c r="HY8" s="167"/>
      <c r="HZ8" s="167"/>
      <c r="IA8" s="167"/>
      <c r="IB8" s="167"/>
      <c r="IC8" s="167"/>
      <c r="ID8" s="167"/>
      <c r="IE8" s="167"/>
      <c r="IF8" s="167"/>
      <c r="IG8" s="167"/>
      <c r="IH8" s="167"/>
      <c r="II8" s="167"/>
      <c r="IJ8" s="167"/>
      <c r="IK8" s="167"/>
      <c r="IL8" s="167"/>
      <c r="IM8" s="167"/>
      <c r="IN8" s="167"/>
      <c r="IO8" s="167"/>
      <c r="IP8" s="167"/>
      <c r="IQ8" s="167"/>
      <c r="IR8" s="167"/>
      <c r="IS8" s="167"/>
      <c r="IT8" s="167"/>
    </row>
    <row r="9" spans="1:254" s="1" customFormat="1" ht="15" customHeight="1">
      <c r="A9" s="170">
        <v>5</v>
      </c>
      <c r="B9" s="612" t="s">
        <v>17</v>
      </c>
      <c r="C9" s="613"/>
      <c r="D9" s="8"/>
      <c r="E9" s="473"/>
      <c r="F9" s="473"/>
      <c r="G9" s="473"/>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c r="BW9" s="167"/>
      <c r="BX9" s="167"/>
      <c r="BY9" s="167"/>
      <c r="BZ9" s="167"/>
      <c r="CA9" s="167"/>
      <c r="CB9" s="167"/>
      <c r="CC9" s="167"/>
      <c r="CD9" s="167"/>
      <c r="CE9" s="167"/>
      <c r="CF9" s="167"/>
      <c r="CG9" s="167"/>
      <c r="CH9" s="167"/>
      <c r="CI9" s="167"/>
      <c r="CJ9" s="167"/>
      <c r="CK9" s="167"/>
      <c r="CL9" s="167"/>
      <c r="CM9" s="167"/>
      <c r="CN9" s="167"/>
      <c r="CO9" s="167"/>
      <c r="CP9" s="167"/>
      <c r="CQ9" s="167"/>
      <c r="CR9" s="167"/>
      <c r="CS9" s="167"/>
      <c r="CT9" s="167"/>
      <c r="CU9" s="167"/>
      <c r="CV9" s="167"/>
      <c r="CW9" s="167"/>
      <c r="CX9" s="167"/>
      <c r="CY9" s="167"/>
      <c r="CZ9" s="167"/>
      <c r="DA9" s="167"/>
      <c r="DB9" s="167"/>
      <c r="DC9" s="167"/>
      <c r="DD9" s="167"/>
      <c r="DE9" s="167"/>
      <c r="DF9" s="167"/>
      <c r="DG9" s="167"/>
      <c r="DH9" s="167"/>
      <c r="DI9" s="167"/>
      <c r="DJ9" s="167"/>
      <c r="DK9" s="167"/>
      <c r="DL9" s="167"/>
      <c r="DM9" s="167"/>
      <c r="DN9" s="167"/>
      <c r="DO9" s="167"/>
      <c r="DP9" s="167"/>
      <c r="DQ9" s="167"/>
      <c r="DR9" s="167"/>
      <c r="DS9" s="167"/>
      <c r="DT9" s="167"/>
      <c r="DU9" s="167"/>
      <c r="DV9" s="167"/>
      <c r="DW9" s="167"/>
      <c r="DX9" s="167"/>
      <c r="DY9" s="167"/>
      <c r="DZ9" s="167"/>
      <c r="EA9" s="167"/>
      <c r="EB9" s="167"/>
      <c r="EC9" s="167"/>
      <c r="ED9" s="167"/>
      <c r="EE9" s="167"/>
      <c r="EF9" s="167"/>
      <c r="EG9" s="167"/>
      <c r="EH9" s="167"/>
      <c r="EI9" s="167"/>
      <c r="EJ9" s="167"/>
      <c r="EK9" s="167"/>
      <c r="EL9" s="167"/>
      <c r="EM9" s="167"/>
      <c r="EN9" s="167"/>
      <c r="EO9" s="167"/>
      <c r="EP9" s="167"/>
      <c r="EQ9" s="167"/>
      <c r="ER9" s="167"/>
      <c r="ES9" s="167"/>
      <c r="ET9" s="167"/>
      <c r="EU9" s="167"/>
      <c r="EV9" s="167"/>
      <c r="EW9" s="167"/>
      <c r="EX9" s="167"/>
      <c r="EY9" s="167"/>
      <c r="EZ9" s="167"/>
      <c r="FA9" s="167"/>
      <c r="FB9" s="167"/>
      <c r="FC9" s="167"/>
      <c r="FD9" s="167"/>
      <c r="FE9" s="167"/>
      <c r="FF9" s="167"/>
      <c r="FG9" s="167"/>
      <c r="FH9" s="167"/>
      <c r="FI9" s="167"/>
      <c r="FJ9" s="167"/>
      <c r="FK9" s="167"/>
      <c r="FL9" s="167"/>
      <c r="FM9" s="167"/>
      <c r="FN9" s="167"/>
      <c r="FO9" s="167"/>
      <c r="FP9" s="167"/>
      <c r="FQ9" s="167"/>
      <c r="FR9" s="167"/>
      <c r="FS9" s="167"/>
      <c r="FT9" s="167"/>
      <c r="FU9" s="167"/>
      <c r="FV9" s="167"/>
      <c r="FW9" s="167"/>
      <c r="FX9" s="167"/>
      <c r="FY9" s="167"/>
      <c r="FZ9" s="167"/>
      <c r="GA9" s="167"/>
      <c r="GB9" s="167"/>
      <c r="GC9" s="167"/>
      <c r="GD9" s="167"/>
      <c r="GE9" s="167"/>
      <c r="GF9" s="167"/>
      <c r="GG9" s="167"/>
      <c r="GH9" s="167"/>
      <c r="GI9" s="167"/>
      <c r="GJ9" s="167"/>
      <c r="GK9" s="167"/>
      <c r="GL9" s="167"/>
      <c r="GM9" s="167"/>
      <c r="GN9" s="167"/>
      <c r="GO9" s="167"/>
      <c r="GP9" s="167"/>
      <c r="GQ9" s="167"/>
      <c r="GR9" s="167"/>
      <c r="GS9" s="167"/>
      <c r="GT9" s="167"/>
      <c r="GU9" s="167"/>
      <c r="GV9" s="167"/>
      <c r="GW9" s="167"/>
      <c r="GX9" s="167"/>
      <c r="GY9" s="167"/>
      <c r="GZ9" s="167"/>
      <c r="HA9" s="167"/>
      <c r="HB9" s="167"/>
      <c r="HC9" s="167"/>
      <c r="HD9" s="167"/>
      <c r="HE9" s="167"/>
      <c r="HF9" s="167"/>
      <c r="HG9" s="167"/>
      <c r="HH9" s="167"/>
      <c r="HI9" s="167"/>
      <c r="HJ9" s="167"/>
      <c r="HK9" s="167"/>
      <c r="HL9" s="167"/>
      <c r="HM9" s="167"/>
      <c r="HN9" s="167"/>
      <c r="HO9" s="167"/>
      <c r="HP9" s="167"/>
      <c r="HQ9" s="167"/>
      <c r="HR9" s="167"/>
      <c r="HS9" s="167"/>
      <c r="HT9" s="167"/>
      <c r="HU9" s="167"/>
      <c r="HV9" s="167"/>
      <c r="HW9" s="167"/>
      <c r="HX9" s="167"/>
      <c r="HY9" s="167"/>
      <c r="HZ9" s="167"/>
      <c r="IA9" s="167"/>
      <c r="IB9" s="167"/>
      <c r="IC9" s="167"/>
      <c r="ID9" s="167"/>
      <c r="IE9" s="167"/>
      <c r="IF9" s="167"/>
      <c r="IG9" s="167"/>
      <c r="IH9" s="167"/>
      <c r="II9" s="167"/>
      <c r="IJ9" s="167"/>
      <c r="IK9" s="167"/>
      <c r="IL9" s="167"/>
      <c r="IM9" s="167"/>
      <c r="IN9" s="167"/>
      <c r="IO9" s="167"/>
      <c r="IP9" s="167"/>
      <c r="IQ9" s="167"/>
      <c r="IR9" s="167"/>
      <c r="IS9" s="167"/>
      <c r="IT9" s="167"/>
    </row>
    <row r="10" spans="1:254" s="1" customFormat="1" ht="15" customHeight="1">
      <c r="A10" s="170">
        <v>6</v>
      </c>
      <c r="B10" s="612" t="s">
        <v>20</v>
      </c>
      <c r="C10" s="613"/>
      <c r="D10" s="8"/>
      <c r="E10" s="473"/>
      <c r="F10" s="473"/>
      <c r="G10" s="473"/>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c r="HT10" s="167"/>
      <c r="HU10" s="167"/>
      <c r="HV10" s="167"/>
      <c r="HW10" s="167"/>
      <c r="HX10" s="167"/>
      <c r="HY10" s="167"/>
      <c r="HZ10" s="167"/>
      <c r="IA10" s="167"/>
      <c r="IB10" s="167"/>
      <c r="IC10" s="167"/>
      <c r="ID10" s="167"/>
      <c r="IE10" s="167"/>
      <c r="IF10" s="167"/>
      <c r="IG10" s="167"/>
      <c r="IH10" s="167"/>
      <c r="II10" s="167"/>
      <c r="IJ10" s="167"/>
      <c r="IK10" s="167"/>
      <c r="IL10" s="167"/>
      <c r="IM10" s="167"/>
      <c r="IN10" s="167"/>
      <c r="IO10" s="167"/>
      <c r="IP10" s="167"/>
      <c r="IQ10" s="167"/>
      <c r="IR10" s="167"/>
      <c r="IS10" s="167"/>
      <c r="IT10" s="167"/>
    </row>
    <row r="11" spans="1:254" s="1" customFormat="1" ht="15" customHeight="1">
      <c r="A11" s="170">
        <v>7</v>
      </c>
      <c r="B11" s="612" t="s">
        <v>23</v>
      </c>
      <c r="C11" s="613"/>
      <c r="D11" s="8"/>
      <c r="E11" s="473"/>
      <c r="F11" s="473"/>
      <c r="G11" s="473"/>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167"/>
      <c r="FI11" s="167"/>
      <c r="FJ11" s="167"/>
      <c r="FK11" s="167"/>
      <c r="FL11" s="167"/>
      <c r="FM11" s="167"/>
      <c r="FN11" s="167"/>
      <c r="FO11" s="167"/>
      <c r="FP11" s="167"/>
      <c r="FQ11" s="167"/>
      <c r="FR11" s="167"/>
      <c r="FS11" s="167"/>
      <c r="FT11" s="167"/>
      <c r="FU11" s="167"/>
      <c r="FV11" s="167"/>
      <c r="FW11" s="167"/>
      <c r="FX11" s="167"/>
      <c r="FY11" s="167"/>
      <c r="FZ11" s="167"/>
      <c r="GA11" s="167"/>
      <c r="GB11" s="167"/>
      <c r="GC11" s="167"/>
      <c r="GD11" s="167"/>
      <c r="GE11" s="167"/>
      <c r="GF11" s="167"/>
      <c r="GG11" s="167"/>
      <c r="GH11" s="167"/>
      <c r="GI11" s="167"/>
      <c r="GJ11" s="167"/>
      <c r="GK11" s="167"/>
      <c r="GL11" s="167"/>
      <c r="GM11" s="167"/>
      <c r="GN11" s="167"/>
      <c r="GO11" s="167"/>
      <c r="GP11" s="167"/>
      <c r="GQ11" s="167"/>
      <c r="GR11" s="167"/>
      <c r="GS11" s="167"/>
      <c r="GT11" s="167"/>
      <c r="GU11" s="167"/>
      <c r="GV11" s="167"/>
      <c r="GW11" s="167"/>
      <c r="GX11" s="167"/>
      <c r="GY11" s="167"/>
      <c r="GZ11" s="167"/>
      <c r="HA11" s="167"/>
      <c r="HB11" s="167"/>
      <c r="HC11" s="167"/>
      <c r="HD11" s="167"/>
      <c r="HE11" s="167"/>
      <c r="HF11" s="167"/>
      <c r="HG11" s="167"/>
      <c r="HH11" s="167"/>
      <c r="HI11" s="167"/>
      <c r="HJ11" s="167"/>
      <c r="HK11" s="167"/>
      <c r="HL11" s="167"/>
      <c r="HM11" s="167"/>
      <c r="HN11" s="167"/>
      <c r="HO11" s="167"/>
      <c r="HP11" s="167"/>
      <c r="HQ11" s="167"/>
      <c r="HR11" s="167"/>
      <c r="HS11" s="167"/>
      <c r="HT11" s="167"/>
      <c r="HU11" s="167"/>
      <c r="HV11" s="167"/>
      <c r="HW11" s="167"/>
      <c r="HX11" s="167"/>
      <c r="HY11" s="167"/>
      <c r="HZ11" s="167"/>
      <c r="IA11" s="167"/>
      <c r="IB11" s="167"/>
      <c r="IC11" s="167"/>
      <c r="ID11" s="167"/>
      <c r="IE11" s="167"/>
      <c r="IF11" s="167"/>
      <c r="IG11" s="167"/>
      <c r="IH11" s="167"/>
      <c r="II11" s="167"/>
      <c r="IJ11" s="167"/>
      <c r="IK11" s="167"/>
      <c r="IL11" s="167"/>
      <c r="IM11" s="167"/>
      <c r="IN11" s="167"/>
      <c r="IO11" s="167"/>
      <c r="IP11" s="167"/>
      <c r="IQ11" s="167"/>
      <c r="IR11" s="167"/>
      <c r="IS11" s="167"/>
      <c r="IT11" s="167"/>
    </row>
    <row r="12" spans="1:254" s="1" customFormat="1" ht="15" customHeight="1">
      <c r="A12" s="170">
        <v>8</v>
      </c>
      <c r="B12" s="612" t="s">
        <v>25</v>
      </c>
      <c r="C12" s="613"/>
      <c r="D12" s="8"/>
      <c r="E12" s="473"/>
      <c r="F12" s="473"/>
      <c r="G12" s="473"/>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c r="DU12" s="167"/>
      <c r="DV12" s="167"/>
      <c r="DW12" s="167"/>
      <c r="DX12" s="167"/>
      <c r="DY12" s="167"/>
      <c r="DZ12" s="167"/>
      <c r="EA12" s="167"/>
      <c r="EB12" s="167"/>
      <c r="EC12" s="167"/>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167"/>
      <c r="FI12" s="167"/>
      <c r="FJ12" s="167"/>
      <c r="FK12" s="167"/>
      <c r="FL12" s="167"/>
      <c r="FM12" s="167"/>
      <c r="FN12" s="167"/>
      <c r="FO12" s="167"/>
      <c r="FP12" s="167"/>
      <c r="FQ12" s="167"/>
      <c r="FR12" s="167"/>
      <c r="FS12" s="167"/>
      <c r="FT12" s="167"/>
      <c r="FU12" s="167"/>
      <c r="FV12" s="167"/>
      <c r="FW12" s="167"/>
      <c r="FX12" s="167"/>
      <c r="FY12" s="167"/>
      <c r="FZ12" s="167"/>
      <c r="GA12" s="167"/>
      <c r="GB12" s="167"/>
      <c r="GC12" s="167"/>
      <c r="GD12" s="167"/>
      <c r="GE12" s="167"/>
      <c r="GF12" s="167"/>
      <c r="GG12" s="167"/>
      <c r="GH12" s="167"/>
      <c r="GI12" s="167"/>
      <c r="GJ12" s="167"/>
      <c r="GK12" s="167"/>
      <c r="GL12" s="167"/>
      <c r="GM12" s="167"/>
      <c r="GN12" s="167"/>
      <c r="GO12" s="167"/>
      <c r="GP12" s="167"/>
      <c r="GQ12" s="167"/>
      <c r="GR12" s="167"/>
      <c r="GS12" s="167"/>
      <c r="GT12" s="167"/>
      <c r="GU12" s="167"/>
      <c r="GV12" s="167"/>
      <c r="GW12" s="167"/>
      <c r="GX12" s="167"/>
      <c r="GY12" s="167"/>
      <c r="GZ12" s="167"/>
      <c r="HA12" s="167"/>
      <c r="HB12" s="167"/>
      <c r="HC12" s="167"/>
      <c r="HD12" s="167"/>
      <c r="HE12" s="167"/>
      <c r="HF12" s="167"/>
      <c r="HG12" s="167"/>
      <c r="HH12" s="167"/>
      <c r="HI12" s="167"/>
      <c r="HJ12" s="167"/>
      <c r="HK12" s="167"/>
      <c r="HL12" s="167"/>
      <c r="HM12" s="167"/>
      <c r="HN12" s="167"/>
      <c r="HO12" s="167"/>
      <c r="HP12" s="167"/>
      <c r="HQ12" s="167"/>
      <c r="HR12" s="167"/>
      <c r="HS12" s="167"/>
      <c r="HT12" s="167"/>
      <c r="HU12" s="167"/>
      <c r="HV12" s="167"/>
      <c r="HW12" s="167"/>
      <c r="HX12" s="167"/>
      <c r="HY12" s="167"/>
      <c r="HZ12" s="167"/>
      <c r="IA12" s="167"/>
      <c r="IB12" s="167"/>
      <c r="IC12" s="167"/>
      <c r="ID12" s="167"/>
      <c r="IE12" s="167"/>
      <c r="IF12" s="167"/>
      <c r="IG12" s="167"/>
      <c r="IH12" s="167"/>
      <c r="II12" s="167"/>
      <c r="IJ12" s="167"/>
      <c r="IK12" s="167"/>
      <c r="IL12" s="167"/>
      <c r="IM12" s="167"/>
      <c r="IN12" s="167"/>
      <c r="IO12" s="167"/>
      <c r="IP12" s="167"/>
      <c r="IQ12" s="167"/>
      <c r="IR12" s="167"/>
      <c r="IS12" s="167"/>
      <c r="IT12" s="167"/>
    </row>
    <row r="13" spans="1:254" s="1" customFormat="1" ht="15" customHeight="1">
      <c r="A13" s="170">
        <v>9</v>
      </c>
      <c r="B13" s="612" t="s">
        <v>28</v>
      </c>
      <c r="C13" s="613"/>
      <c r="D13" s="8"/>
      <c r="E13" s="473"/>
      <c r="F13" s="473"/>
      <c r="G13" s="473"/>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167"/>
      <c r="CE13" s="167"/>
      <c r="CF13" s="167"/>
      <c r="CG13" s="167"/>
      <c r="CH13" s="167"/>
      <c r="CI13" s="167"/>
      <c r="CJ13" s="167"/>
      <c r="CK13" s="167"/>
      <c r="CL13" s="167"/>
      <c r="CM13" s="167"/>
      <c r="CN13" s="167"/>
      <c r="CO13" s="167"/>
      <c r="CP13" s="167"/>
      <c r="CQ13" s="167"/>
      <c r="CR13" s="167"/>
      <c r="CS13" s="167"/>
      <c r="CT13" s="167"/>
      <c r="CU13" s="167"/>
      <c r="CV13" s="167"/>
      <c r="CW13" s="167"/>
      <c r="CX13" s="167"/>
      <c r="CY13" s="167"/>
      <c r="CZ13" s="167"/>
      <c r="DA13" s="167"/>
      <c r="DB13" s="167"/>
      <c r="DC13" s="167"/>
      <c r="DD13" s="167"/>
      <c r="DE13" s="167"/>
      <c r="DF13" s="167"/>
      <c r="DG13" s="167"/>
      <c r="DH13" s="167"/>
      <c r="DI13" s="167"/>
      <c r="DJ13" s="167"/>
      <c r="DK13" s="167"/>
      <c r="DL13" s="167"/>
      <c r="DM13" s="167"/>
      <c r="DN13" s="167"/>
      <c r="DO13" s="167"/>
      <c r="DP13" s="167"/>
      <c r="DQ13" s="167"/>
      <c r="DR13" s="167"/>
      <c r="DS13" s="167"/>
      <c r="DT13" s="167"/>
      <c r="DU13" s="167"/>
      <c r="DV13" s="167"/>
      <c r="DW13" s="167"/>
      <c r="DX13" s="167"/>
      <c r="DY13" s="167"/>
      <c r="DZ13" s="167"/>
      <c r="EA13" s="167"/>
      <c r="EB13" s="167"/>
      <c r="EC13" s="167"/>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167"/>
      <c r="FI13" s="167"/>
      <c r="FJ13" s="167"/>
      <c r="FK13" s="167"/>
      <c r="FL13" s="167"/>
      <c r="FM13" s="167"/>
      <c r="FN13" s="167"/>
      <c r="FO13" s="167"/>
      <c r="FP13" s="167"/>
      <c r="FQ13" s="167"/>
      <c r="FR13" s="167"/>
      <c r="FS13" s="167"/>
      <c r="FT13" s="167"/>
      <c r="FU13" s="167"/>
      <c r="FV13" s="167"/>
      <c r="FW13" s="167"/>
      <c r="FX13" s="167"/>
      <c r="FY13" s="167"/>
      <c r="FZ13" s="167"/>
      <c r="GA13" s="167"/>
      <c r="GB13" s="167"/>
      <c r="GC13" s="167"/>
      <c r="GD13" s="167"/>
      <c r="GE13" s="167"/>
      <c r="GF13" s="167"/>
      <c r="GG13" s="167"/>
      <c r="GH13" s="167"/>
      <c r="GI13" s="167"/>
      <c r="GJ13" s="167"/>
      <c r="GK13" s="167"/>
      <c r="GL13" s="167"/>
      <c r="GM13" s="167"/>
      <c r="GN13" s="167"/>
      <c r="GO13" s="167"/>
      <c r="GP13" s="167"/>
      <c r="GQ13" s="167"/>
      <c r="GR13" s="167"/>
      <c r="GS13" s="167"/>
      <c r="GT13" s="167"/>
      <c r="GU13" s="167"/>
      <c r="GV13" s="167"/>
      <c r="GW13" s="167"/>
      <c r="GX13" s="167"/>
      <c r="GY13" s="167"/>
      <c r="GZ13" s="167"/>
      <c r="HA13" s="167"/>
      <c r="HB13" s="167"/>
      <c r="HC13" s="167"/>
      <c r="HD13" s="167"/>
      <c r="HE13" s="167"/>
      <c r="HF13" s="167"/>
      <c r="HG13" s="167"/>
      <c r="HH13" s="167"/>
      <c r="HI13" s="167"/>
      <c r="HJ13" s="167"/>
      <c r="HK13" s="167"/>
      <c r="HL13" s="167"/>
      <c r="HM13" s="167"/>
      <c r="HN13" s="167"/>
      <c r="HO13" s="167"/>
      <c r="HP13" s="167"/>
      <c r="HQ13" s="167"/>
      <c r="HR13" s="167"/>
      <c r="HS13" s="167"/>
      <c r="HT13" s="167"/>
      <c r="HU13" s="167"/>
      <c r="HV13" s="167"/>
      <c r="HW13" s="167"/>
      <c r="HX13" s="167"/>
      <c r="HY13" s="167"/>
      <c r="HZ13" s="167"/>
      <c r="IA13" s="167"/>
      <c r="IB13" s="167"/>
      <c r="IC13" s="167"/>
      <c r="ID13" s="167"/>
      <c r="IE13" s="167"/>
      <c r="IF13" s="167"/>
      <c r="IG13" s="167"/>
      <c r="IH13" s="167"/>
      <c r="II13" s="167"/>
      <c r="IJ13" s="167"/>
      <c r="IK13" s="167"/>
      <c r="IL13" s="167"/>
      <c r="IM13" s="167"/>
      <c r="IN13" s="167"/>
      <c r="IO13" s="167"/>
      <c r="IP13" s="167"/>
      <c r="IQ13" s="167"/>
      <c r="IR13" s="167"/>
      <c r="IS13" s="167"/>
      <c r="IT13" s="167"/>
    </row>
    <row r="14" spans="1:254" s="1" customFormat="1" ht="15" customHeight="1">
      <c r="A14" s="170">
        <v>10</v>
      </c>
      <c r="B14" s="612" t="s">
        <v>29</v>
      </c>
      <c r="C14" s="613"/>
      <c r="D14" s="8"/>
      <c r="E14" s="473"/>
      <c r="F14" s="473"/>
      <c r="G14" s="473"/>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c r="DB14" s="167"/>
      <c r="DC14" s="167"/>
      <c r="DD14" s="167"/>
      <c r="DE14" s="167"/>
      <c r="DF14" s="167"/>
      <c r="DG14" s="167"/>
      <c r="DH14" s="167"/>
      <c r="DI14" s="167"/>
      <c r="DJ14" s="167"/>
      <c r="DK14" s="167"/>
      <c r="DL14" s="167"/>
      <c r="DM14" s="167"/>
      <c r="DN14" s="167"/>
      <c r="DO14" s="167"/>
      <c r="DP14" s="167"/>
      <c r="DQ14" s="167"/>
      <c r="DR14" s="167"/>
      <c r="DS14" s="167"/>
      <c r="DT14" s="167"/>
      <c r="DU14" s="167"/>
      <c r="DV14" s="167"/>
      <c r="DW14" s="167"/>
      <c r="DX14" s="167"/>
      <c r="DY14" s="167"/>
      <c r="DZ14" s="167"/>
      <c r="EA14" s="167"/>
      <c r="EB14" s="167"/>
      <c r="EC14" s="167"/>
      <c r="ED14" s="167"/>
      <c r="EE14" s="167"/>
      <c r="EF14" s="167"/>
      <c r="EG14" s="167"/>
      <c r="EH14" s="167"/>
      <c r="EI14" s="167"/>
      <c r="EJ14" s="167"/>
      <c r="EK14" s="167"/>
      <c r="EL14" s="167"/>
      <c r="EM14" s="167"/>
      <c r="EN14" s="167"/>
      <c r="EO14" s="167"/>
      <c r="EP14" s="167"/>
      <c r="EQ14" s="167"/>
      <c r="ER14" s="167"/>
      <c r="ES14" s="167"/>
      <c r="ET14" s="167"/>
      <c r="EU14" s="167"/>
      <c r="EV14" s="167"/>
      <c r="EW14" s="167"/>
      <c r="EX14" s="167"/>
      <c r="EY14" s="167"/>
      <c r="EZ14" s="167"/>
      <c r="FA14" s="167"/>
      <c r="FB14" s="167"/>
      <c r="FC14" s="167"/>
      <c r="FD14" s="167"/>
      <c r="FE14" s="167"/>
      <c r="FF14" s="167"/>
      <c r="FG14" s="167"/>
      <c r="FH14" s="167"/>
      <c r="FI14" s="167"/>
      <c r="FJ14" s="167"/>
      <c r="FK14" s="167"/>
      <c r="FL14" s="167"/>
      <c r="FM14" s="167"/>
      <c r="FN14" s="167"/>
      <c r="FO14" s="167"/>
      <c r="FP14" s="167"/>
      <c r="FQ14" s="167"/>
      <c r="FR14" s="167"/>
      <c r="FS14" s="167"/>
      <c r="FT14" s="167"/>
      <c r="FU14" s="167"/>
      <c r="FV14" s="167"/>
      <c r="FW14" s="167"/>
      <c r="FX14" s="167"/>
      <c r="FY14" s="167"/>
      <c r="FZ14" s="167"/>
      <c r="GA14" s="167"/>
      <c r="GB14" s="167"/>
      <c r="GC14" s="167"/>
      <c r="GD14" s="167"/>
      <c r="GE14" s="167"/>
      <c r="GF14" s="167"/>
      <c r="GG14" s="167"/>
      <c r="GH14" s="167"/>
      <c r="GI14" s="167"/>
      <c r="GJ14" s="167"/>
      <c r="GK14" s="167"/>
      <c r="GL14" s="167"/>
      <c r="GM14" s="167"/>
      <c r="GN14" s="167"/>
      <c r="GO14" s="167"/>
      <c r="GP14" s="167"/>
      <c r="GQ14" s="167"/>
      <c r="GR14" s="167"/>
      <c r="GS14" s="167"/>
      <c r="GT14" s="167"/>
      <c r="GU14" s="167"/>
      <c r="GV14" s="167"/>
      <c r="GW14" s="167"/>
      <c r="GX14" s="167"/>
      <c r="GY14" s="167"/>
      <c r="GZ14" s="167"/>
      <c r="HA14" s="167"/>
      <c r="HB14" s="167"/>
      <c r="HC14" s="167"/>
      <c r="HD14" s="167"/>
      <c r="HE14" s="167"/>
      <c r="HF14" s="167"/>
      <c r="HG14" s="167"/>
      <c r="HH14" s="167"/>
      <c r="HI14" s="167"/>
      <c r="HJ14" s="167"/>
      <c r="HK14" s="167"/>
      <c r="HL14" s="167"/>
      <c r="HM14" s="167"/>
      <c r="HN14" s="167"/>
      <c r="HO14" s="167"/>
      <c r="HP14" s="167"/>
      <c r="HQ14" s="167"/>
      <c r="HR14" s="167"/>
      <c r="HS14" s="167"/>
      <c r="HT14" s="167"/>
      <c r="HU14" s="167"/>
      <c r="HV14" s="167"/>
      <c r="HW14" s="167"/>
      <c r="HX14" s="167"/>
      <c r="HY14" s="167"/>
      <c r="HZ14" s="167"/>
      <c r="IA14" s="167"/>
      <c r="IB14" s="167"/>
      <c r="IC14" s="167"/>
      <c r="ID14" s="167"/>
      <c r="IE14" s="167"/>
      <c r="IF14" s="167"/>
      <c r="IG14" s="167"/>
      <c r="IH14" s="167"/>
      <c r="II14" s="167"/>
      <c r="IJ14" s="167"/>
      <c r="IK14" s="167"/>
      <c r="IL14" s="167"/>
      <c r="IM14" s="167"/>
      <c r="IN14" s="167"/>
      <c r="IO14" s="167"/>
      <c r="IP14" s="167"/>
      <c r="IQ14" s="167"/>
      <c r="IR14" s="167"/>
      <c r="IS14" s="167"/>
      <c r="IT14" s="167"/>
    </row>
    <row r="15" spans="1:254" s="1" customFormat="1" ht="15" customHeight="1">
      <c r="A15" s="170">
        <v>11</v>
      </c>
      <c r="B15" s="612" t="s">
        <v>32</v>
      </c>
      <c r="C15" s="613"/>
      <c r="D15" s="398">
        <f>SUM(D16:D18)</f>
        <v>0</v>
      </c>
      <c r="E15" s="473"/>
      <c r="F15" s="473"/>
      <c r="G15" s="473"/>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c r="EP15" s="167"/>
      <c r="EQ15" s="167"/>
      <c r="ER15" s="167"/>
      <c r="ES15" s="167"/>
      <c r="ET15" s="167"/>
      <c r="EU15" s="167"/>
      <c r="EV15" s="167"/>
      <c r="EW15" s="167"/>
      <c r="EX15" s="167"/>
      <c r="EY15" s="167"/>
      <c r="EZ15" s="167"/>
      <c r="FA15" s="167"/>
      <c r="FB15" s="167"/>
      <c r="FC15" s="167"/>
      <c r="FD15" s="167"/>
      <c r="FE15" s="167"/>
      <c r="FF15" s="167"/>
      <c r="FG15" s="167"/>
      <c r="FH15" s="167"/>
      <c r="FI15" s="167"/>
      <c r="FJ15" s="167"/>
      <c r="FK15" s="167"/>
      <c r="FL15" s="167"/>
      <c r="FM15" s="167"/>
      <c r="FN15" s="167"/>
      <c r="FO15" s="167"/>
      <c r="FP15" s="167"/>
      <c r="FQ15" s="167"/>
      <c r="FR15" s="167"/>
      <c r="FS15" s="167"/>
      <c r="FT15" s="167"/>
      <c r="FU15" s="167"/>
      <c r="FV15" s="167"/>
      <c r="FW15" s="167"/>
      <c r="FX15" s="167"/>
      <c r="FY15" s="167"/>
      <c r="FZ15" s="167"/>
      <c r="GA15" s="167"/>
      <c r="GB15" s="167"/>
      <c r="GC15" s="167"/>
      <c r="GD15" s="167"/>
      <c r="GE15" s="167"/>
      <c r="GF15" s="167"/>
      <c r="GG15" s="167"/>
      <c r="GH15" s="167"/>
      <c r="GI15" s="167"/>
      <c r="GJ15" s="167"/>
      <c r="GK15" s="167"/>
      <c r="GL15" s="167"/>
      <c r="GM15" s="167"/>
      <c r="GN15" s="167"/>
      <c r="GO15" s="167"/>
      <c r="GP15" s="167"/>
      <c r="GQ15" s="167"/>
      <c r="GR15" s="167"/>
      <c r="GS15" s="167"/>
      <c r="GT15" s="167"/>
      <c r="GU15" s="167"/>
      <c r="GV15" s="167"/>
      <c r="GW15" s="167"/>
      <c r="GX15" s="167"/>
      <c r="GY15" s="167"/>
      <c r="GZ15" s="167"/>
      <c r="HA15" s="167"/>
      <c r="HB15" s="167"/>
      <c r="HC15" s="167"/>
      <c r="HD15" s="167"/>
      <c r="HE15" s="167"/>
      <c r="HF15" s="167"/>
      <c r="HG15" s="167"/>
      <c r="HH15" s="167"/>
      <c r="HI15" s="167"/>
      <c r="HJ15" s="167"/>
      <c r="HK15" s="167"/>
      <c r="HL15" s="167"/>
      <c r="HM15" s="167"/>
      <c r="HN15" s="167"/>
      <c r="HO15" s="167"/>
      <c r="HP15" s="167"/>
      <c r="HQ15" s="167"/>
      <c r="HR15" s="167"/>
      <c r="HS15" s="167"/>
      <c r="HT15" s="167"/>
      <c r="HU15" s="167"/>
      <c r="HV15" s="167"/>
      <c r="HW15" s="167"/>
      <c r="HX15" s="167"/>
      <c r="HY15" s="167"/>
      <c r="HZ15" s="167"/>
      <c r="IA15" s="167"/>
      <c r="IB15" s="167"/>
      <c r="IC15" s="167"/>
      <c r="ID15" s="167"/>
      <c r="IE15" s="167"/>
      <c r="IF15" s="167"/>
      <c r="IG15" s="167"/>
      <c r="IH15" s="167"/>
      <c r="II15" s="167"/>
      <c r="IJ15" s="167"/>
      <c r="IK15" s="167"/>
      <c r="IL15" s="167"/>
      <c r="IM15" s="167"/>
      <c r="IN15" s="167"/>
      <c r="IO15" s="167"/>
      <c r="IP15" s="167"/>
      <c r="IQ15" s="167"/>
      <c r="IR15" s="167"/>
      <c r="IS15" s="167"/>
      <c r="IT15" s="167"/>
    </row>
    <row r="16" spans="1:254" s="1" customFormat="1" ht="15" customHeight="1">
      <c r="A16" s="170">
        <v>12</v>
      </c>
      <c r="B16" s="612" t="s">
        <v>35</v>
      </c>
      <c r="C16" s="613"/>
      <c r="D16" s="8"/>
      <c r="E16" s="473"/>
      <c r="F16" s="473"/>
      <c r="G16" s="473"/>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7"/>
      <c r="CO16" s="167"/>
      <c r="CP16" s="167"/>
      <c r="CQ16" s="167"/>
      <c r="CR16" s="167"/>
      <c r="CS16" s="167"/>
      <c r="CT16" s="167"/>
      <c r="CU16" s="167"/>
      <c r="CV16" s="167"/>
      <c r="CW16" s="167"/>
      <c r="CX16" s="167"/>
      <c r="CY16" s="167"/>
      <c r="CZ16" s="167"/>
      <c r="DA16" s="167"/>
      <c r="DB16" s="167"/>
      <c r="DC16" s="167"/>
      <c r="DD16" s="167"/>
      <c r="DE16" s="167"/>
      <c r="DF16" s="167"/>
      <c r="DG16" s="167"/>
      <c r="DH16" s="167"/>
      <c r="DI16" s="167"/>
      <c r="DJ16" s="167"/>
      <c r="DK16" s="167"/>
      <c r="DL16" s="167"/>
      <c r="DM16" s="167"/>
      <c r="DN16" s="167"/>
      <c r="DO16" s="167"/>
      <c r="DP16" s="167"/>
      <c r="DQ16" s="167"/>
      <c r="DR16" s="167"/>
      <c r="DS16" s="167"/>
      <c r="DT16" s="167"/>
      <c r="DU16" s="167"/>
      <c r="DV16" s="167"/>
      <c r="DW16" s="167"/>
      <c r="DX16" s="167"/>
      <c r="DY16" s="167"/>
      <c r="DZ16" s="167"/>
      <c r="EA16" s="167"/>
      <c r="EB16" s="167"/>
      <c r="EC16" s="167"/>
      <c r="ED16" s="167"/>
      <c r="EE16" s="167"/>
      <c r="EF16" s="167"/>
      <c r="EG16" s="167"/>
      <c r="EH16" s="167"/>
      <c r="EI16" s="167"/>
      <c r="EJ16" s="167"/>
      <c r="EK16" s="167"/>
      <c r="EL16" s="167"/>
      <c r="EM16" s="167"/>
      <c r="EN16" s="167"/>
      <c r="EO16" s="167"/>
      <c r="EP16" s="167"/>
      <c r="EQ16" s="167"/>
      <c r="ER16" s="167"/>
      <c r="ES16" s="167"/>
      <c r="ET16" s="167"/>
      <c r="EU16" s="167"/>
      <c r="EV16" s="167"/>
      <c r="EW16" s="167"/>
      <c r="EX16" s="167"/>
      <c r="EY16" s="167"/>
      <c r="EZ16" s="167"/>
      <c r="FA16" s="167"/>
      <c r="FB16" s="167"/>
      <c r="FC16" s="167"/>
      <c r="FD16" s="167"/>
      <c r="FE16" s="167"/>
      <c r="FF16" s="167"/>
      <c r="FG16" s="167"/>
      <c r="FH16" s="167"/>
      <c r="FI16" s="167"/>
      <c r="FJ16" s="167"/>
      <c r="FK16" s="167"/>
      <c r="FL16" s="167"/>
      <c r="FM16" s="167"/>
      <c r="FN16" s="167"/>
      <c r="FO16" s="167"/>
      <c r="FP16" s="167"/>
      <c r="FQ16" s="167"/>
      <c r="FR16" s="167"/>
      <c r="FS16" s="167"/>
      <c r="FT16" s="167"/>
      <c r="FU16" s="167"/>
      <c r="FV16" s="167"/>
      <c r="FW16" s="167"/>
      <c r="FX16" s="167"/>
      <c r="FY16" s="167"/>
      <c r="FZ16" s="167"/>
      <c r="GA16" s="167"/>
      <c r="GB16" s="167"/>
      <c r="GC16" s="167"/>
      <c r="GD16" s="167"/>
      <c r="GE16" s="167"/>
      <c r="GF16" s="167"/>
      <c r="GG16" s="167"/>
      <c r="GH16" s="167"/>
      <c r="GI16" s="167"/>
      <c r="GJ16" s="167"/>
      <c r="GK16" s="167"/>
      <c r="GL16" s="167"/>
      <c r="GM16" s="167"/>
      <c r="GN16" s="167"/>
      <c r="GO16" s="167"/>
      <c r="GP16" s="167"/>
      <c r="GQ16" s="167"/>
      <c r="GR16" s="167"/>
      <c r="GS16" s="167"/>
      <c r="GT16" s="167"/>
      <c r="GU16" s="167"/>
      <c r="GV16" s="167"/>
      <c r="GW16" s="167"/>
      <c r="GX16" s="167"/>
      <c r="GY16" s="167"/>
      <c r="GZ16" s="167"/>
      <c r="HA16" s="167"/>
      <c r="HB16" s="167"/>
      <c r="HC16" s="167"/>
      <c r="HD16" s="167"/>
      <c r="HE16" s="167"/>
      <c r="HF16" s="167"/>
      <c r="HG16" s="167"/>
      <c r="HH16" s="167"/>
      <c r="HI16" s="167"/>
      <c r="HJ16" s="167"/>
      <c r="HK16" s="167"/>
      <c r="HL16" s="167"/>
      <c r="HM16" s="167"/>
      <c r="HN16" s="167"/>
      <c r="HO16" s="167"/>
      <c r="HP16" s="167"/>
      <c r="HQ16" s="167"/>
      <c r="HR16" s="167"/>
      <c r="HS16" s="167"/>
      <c r="HT16" s="167"/>
      <c r="HU16" s="167"/>
      <c r="HV16" s="167"/>
      <c r="HW16" s="167"/>
      <c r="HX16" s="167"/>
      <c r="HY16" s="167"/>
      <c r="HZ16" s="167"/>
      <c r="IA16" s="167"/>
      <c r="IB16" s="167"/>
      <c r="IC16" s="167"/>
      <c r="ID16" s="167"/>
      <c r="IE16" s="167"/>
      <c r="IF16" s="167"/>
      <c r="IG16" s="167"/>
      <c r="IH16" s="167"/>
      <c r="II16" s="167"/>
      <c r="IJ16" s="167"/>
      <c r="IK16" s="167"/>
      <c r="IL16" s="167"/>
      <c r="IM16" s="167"/>
      <c r="IN16" s="167"/>
      <c r="IO16" s="167"/>
      <c r="IP16" s="167"/>
      <c r="IQ16" s="167"/>
      <c r="IR16" s="167"/>
      <c r="IS16" s="167"/>
      <c r="IT16" s="167"/>
    </row>
    <row r="17" spans="1:254" s="1" customFormat="1" ht="15" customHeight="1">
      <c r="A17" s="170">
        <v>13</v>
      </c>
      <c r="B17" s="612" t="s">
        <v>38</v>
      </c>
      <c r="C17" s="613"/>
      <c r="D17" s="8"/>
      <c r="E17" s="473"/>
      <c r="F17" s="473"/>
      <c r="G17" s="473"/>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c r="DB17" s="167"/>
      <c r="DC17" s="167"/>
      <c r="DD17" s="167"/>
      <c r="DE17" s="167"/>
      <c r="DF17" s="167"/>
      <c r="DG17" s="167"/>
      <c r="DH17" s="167"/>
      <c r="DI17" s="167"/>
      <c r="DJ17" s="167"/>
      <c r="DK17" s="167"/>
      <c r="DL17" s="167"/>
      <c r="DM17" s="167"/>
      <c r="DN17" s="167"/>
      <c r="DO17" s="167"/>
      <c r="DP17" s="167"/>
      <c r="DQ17" s="167"/>
      <c r="DR17" s="167"/>
      <c r="DS17" s="167"/>
      <c r="DT17" s="167"/>
      <c r="DU17" s="167"/>
      <c r="DV17" s="167"/>
      <c r="DW17" s="167"/>
      <c r="DX17" s="167"/>
      <c r="DY17" s="167"/>
      <c r="DZ17" s="167"/>
      <c r="EA17" s="167"/>
      <c r="EB17" s="167"/>
      <c r="EC17" s="167"/>
      <c r="ED17" s="167"/>
      <c r="EE17" s="167"/>
      <c r="EF17" s="167"/>
      <c r="EG17" s="167"/>
      <c r="EH17" s="167"/>
      <c r="EI17" s="167"/>
      <c r="EJ17" s="167"/>
      <c r="EK17" s="167"/>
      <c r="EL17" s="167"/>
      <c r="EM17" s="167"/>
      <c r="EN17" s="167"/>
      <c r="EO17" s="167"/>
      <c r="EP17" s="167"/>
      <c r="EQ17" s="167"/>
      <c r="ER17" s="167"/>
      <c r="ES17" s="167"/>
      <c r="ET17" s="167"/>
      <c r="EU17" s="167"/>
      <c r="EV17" s="167"/>
      <c r="EW17" s="167"/>
      <c r="EX17" s="167"/>
      <c r="EY17" s="167"/>
      <c r="EZ17" s="167"/>
      <c r="FA17" s="167"/>
      <c r="FB17" s="167"/>
      <c r="FC17" s="167"/>
      <c r="FD17" s="167"/>
      <c r="FE17" s="167"/>
      <c r="FF17" s="167"/>
      <c r="FG17" s="167"/>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7"/>
      <c r="GU17" s="167"/>
      <c r="GV17" s="167"/>
      <c r="GW17" s="167"/>
      <c r="GX17" s="167"/>
      <c r="GY17" s="167"/>
      <c r="GZ17" s="167"/>
      <c r="HA17" s="167"/>
      <c r="HB17" s="167"/>
      <c r="HC17" s="167"/>
      <c r="HD17" s="167"/>
      <c r="HE17" s="167"/>
      <c r="HF17" s="167"/>
      <c r="HG17" s="167"/>
      <c r="HH17" s="167"/>
      <c r="HI17" s="167"/>
      <c r="HJ17" s="167"/>
      <c r="HK17" s="167"/>
      <c r="HL17" s="167"/>
      <c r="HM17" s="167"/>
      <c r="HN17" s="167"/>
      <c r="HO17" s="167"/>
      <c r="HP17" s="167"/>
      <c r="HQ17" s="167"/>
      <c r="HR17" s="167"/>
      <c r="HS17" s="167"/>
      <c r="HT17" s="167"/>
      <c r="HU17" s="167"/>
      <c r="HV17" s="167"/>
      <c r="HW17" s="167"/>
      <c r="HX17" s="167"/>
      <c r="HY17" s="167"/>
      <c r="HZ17" s="167"/>
      <c r="IA17" s="167"/>
      <c r="IB17" s="167"/>
      <c r="IC17" s="167"/>
      <c r="ID17" s="167"/>
      <c r="IE17" s="167"/>
      <c r="IF17" s="167"/>
      <c r="IG17" s="167"/>
      <c r="IH17" s="167"/>
      <c r="II17" s="167"/>
      <c r="IJ17" s="167"/>
      <c r="IK17" s="167"/>
      <c r="IL17" s="167"/>
      <c r="IM17" s="167"/>
      <c r="IN17" s="167"/>
      <c r="IO17" s="167"/>
      <c r="IP17" s="167"/>
      <c r="IQ17" s="167"/>
      <c r="IR17" s="167"/>
      <c r="IS17" s="167"/>
      <c r="IT17" s="167"/>
    </row>
    <row r="18" spans="1:254" s="1" customFormat="1" ht="15" customHeight="1">
      <c r="A18" s="170">
        <v>14</v>
      </c>
      <c r="B18" s="612" t="s">
        <v>41</v>
      </c>
      <c r="C18" s="613"/>
      <c r="D18" s="8"/>
      <c r="E18" s="473"/>
      <c r="F18" s="473"/>
      <c r="G18" s="473"/>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67"/>
      <c r="FE18" s="167"/>
      <c r="FF18" s="167"/>
      <c r="FG18" s="167"/>
      <c r="FH18" s="167"/>
      <c r="FI18" s="167"/>
      <c r="FJ18" s="167"/>
      <c r="FK18" s="167"/>
      <c r="FL18" s="167"/>
      <c r="FM18" s="167"/>
      <c r="FN18" s="167"/>
      <c r="FO18" s="167"/>
      <c r="FP18" s="167"/>
      <c r="FQ18" s="167"/>
      <c r="FR18" s="167"/>
      <c r="FS18" s="167"/>
      <c r="FT18" s="167"/>
      <c r="FU18" s="167"/>
      <c r="FV18" s="167"/>
      <c r="FW18" s="167"/>
      <c r="FX18" s="167"/>
      <c r="FY18" s="167"/>
      <c r="FZ18" s="167"/>
      <c r="GA18" s="167"/>
      <c r="GB18" s="167"/>
      <c r="GC18" s="167"/>
      <c r="GD18" s="167"/>
      <c r="GE18" s="167"/>
      <c r="GF18" s="167"/>
      <c r="GG18" s="167"/>
      <c r="GH18" s="167"/>
      <c r="GI18" s="167"/>
      <c r="GJ18" s="167"/>
      <c r="GK18" s="167"/>
      <c r="GL18" s="167"/>
      <c r="GM18" s="167"/>
      <c r="GN18" s="167"/>
      <c r="GO18" s="167"/>
      <c r="GP18" s="167"/>
      <c r="GQ18" s="167"/>
      <c r="GR18" s="167"/>
      <c r="GS18" s="167"/>
      <c r="GT18" s="167"/>
      <c r="GU18" s="167"/>
      <c r="GV18" s="167"/>
      <c r="GW18" s="167"/>
      <c r="GX18" s="167"/>
      <c r="GY18" s="167"/>
      <c r="GZ18" s="167"/>
      <c r="HA18" s="167"/>
      <c r="HB18" s="167"/>
      <c r="HC18" s="167"/>
      <c r="HD18" s="167"/>
      <c r="HE18" s="167"/>
      <c r="HF18" s="167"/>
      <c r="HG18" s="167"/>
      <c r="HH18" s="167"/>
      <c r="HI18" s="167"/>
      <c r="HJ18" s="167"/>
      <c r="HK18" s="167"/>
      <c r="HL18" s="167"/>
      <c r="HM18" s="167"/>
      <c r="HN18" s="167"/>
      <c r="HO18" s="167"/>
      <c r="HP18" s="167"/>
      <c r="HQ18" s="167"/>
      <c r="HR18" s="167"/>
      <c r="HS18" s="167"/>
      <c r="HT18" s="167"/>
      <c r="HU18" s="167"/>
      <c r="HV18" s="167"/>
      <c r="HW18" s="167"/>
      <c r="HX18" s="167"/>
      <c r="HY18" s="167"/>
      <c r="HZ18" s="167"/>
      <c r="IA18" s="167"/>
      <c r="IB18" s="167"/>
      <c r="IC18" s="167"/>
      <c r="ID18" s="167"/>
      <c r="IE18" s="167"/>
      <c r="IF18" s="167"/>
      <c r="IG18" s="167"/>
      <c r="IH18" s="167"/>
      <c r="II18" s="167"/>
      <c r="IJ18" s="167"/>
      <c r="IK18" s="167"/>
      <c r="IL18" s="167"/>
      <c r="IM18" s="167"/>
      <c r="IN18" s="167"/>
      <c r="IO18" s="167"/>
      <c r="IP18" s="167"/>
      <c r="IQ18" s="167"/>
      <c r="IR18" s="167"/>
      <c r="IS18" s="167"/>
      <c r="IT18" s="167"/>
    </row>
    <row r="19" spans="1:254" s="1" customFormat="1" ht="15" customHeight="1">
      <c r="A19" s="170">
        <v>15</v>
      </c>
      <c r="B19" s="612" t="s">
        <v>260</v>
      </c>
      <c r="C19" s="613"/>
      <c r="D19" s="398">
        <f>D20+D21-D22+D23-D24+D25+D26-D27+D28</f>
        <v>0</v>
      </c>
      <c r="E19" s="473"/>
      <c r="F19" s="473"/>
      <c r="G19" s="473"/>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c r="EP19" s="167"/>
      <c r="EQ19" s="167"/>
      <c r="ER19" s="167"/>
      <c r="ES19" s="167"/>
      <c r="ET19" s="167"/>
      <c r="EU19" s="167"/>
      <c r="EV19" s="167"/>
      <c r="EW19" s="167"/>
      <c r="EX19" s="167"/>
      <c r="EY19" s="167"/>
      <c r="EZ19" s="167"/>
      <c r="FA19" s="167"/>
      <c r="FB19" s="167"/>
      <c r="FC19" s="167"/>
      <c r="FD19" s="167"/>
      <c r="FE19" s="167"/>
      <c r="FF19" s="167"/>
      <c r="FG19" s="167"/>
      <c r="FH19" s="167"/>
      <c r="FI19" s="167"/>
      <c r="FJ19" s="167"/>
      <c r="FK19" s="167"/>
      <c r="FL19" s="167"/>
      <c r="FM19" s="167"/>
      <c r="FN19" s="167"/>
      <c r="FO19" s="167"/>
      <c r="FP19" s="167"/>
      <c r="FQ19" s="167"/>
      <c r="FR19" s="167"/>
      <c r="FS19" s="167"/>
      <c r="FT19" s="167"/>
      <c r="FU19" s="167"/>
      <c r="FV19" s="167"/>
      <c r="FW19" s="167"/>
      <c r="FX19" s="167"/>
      <c r="FY19" s="167"/>
      <c r="FZ19" s="167"/>
      <c r="GA19" s="167"/>
      <c r="GB19" s="167"/>
      <c r="GC19" s="167"/>
      <c r="GD19" s="167"/>
      <c r="GE19" s="167"/>
      <c r="GF19" s="167"/>
      <c r="GG19" s="167"/>
      <c r="GH19" s="167"/>
      <c r="GI19" s="167"/>
      <c r="GJ19" s="167"/>
      <c r="GK19" s="167"/>
      <c r="GL19" s="167"/>
      <c r="GM19" s="167"/>
      <c r="GN19" s="167"/>
      <c r="GO19" s="167"/>
      <c r="GP19" s="167"/>
      <c r="GQ19" s="167"/>
      <c r="GR19" s="167"/>
      <c r="GS19" s="167"/>
      <c r="GT19" s="167"/>
      <c r="GU19" s="167"/>
      <c r="GV19" s="167"/>
      <c r="GW19" s="167"/>
      <c r="GX19" s="167"/>
      <c r="GY19" s="167"/>
      <c r="GZ19" s="167"/>
      <c r="HA19" s="167"/>
      <c r="HB19" s="167"/>
      <c r="HC19" s="167"/>
      <c r="HD19" s="167"/>
      <c r="HE19" s="167"/>
      <c r="HF19" s="167"/>
      <c r="HG19" s="167"/>
      <c r="HH19" s="167"/>
      <c r="HI19" s="167"/>
      <c r="HJ19" s="167"/>
      <c r="HK19" s="167"/>
      <c r="HL19" s="167"/>
      <c r="HM19" s="167"/>
      <c r="HN19" s="167"/>
      <c r="HO19" s="167"/>
      <c r="HP19" s="167"/>
      <c r="HQ19" s="167"/>
      <c r="HR19" s="167"/>
      <c r="HS19" s="167"/>
      <c r="HT19" s="167"/>
      <c r="HU19" s="167"/>
      <c r="HV19" s="167"/>
      <c r="HW19" s="167"/>
      <c r="HX19" s="167"/>
      <c r="HY19" s="167"/>
      <c r="HZ19" s="167"/>
      <c r="IA19" s="167"/>
      <c r="IB19" s="167"/>
      <c r="IC19" s="167"/>
      <c r="ID19" s="167"/>
      <c r="IE19" s="167"/>
      <c r="IF19" s="167"/>
      <c r="IG19" s="167"/>
      <c r="IH19" s="167"/>
      <c r="II19" s="167"/>
      <c r="IJ19" s="167"/>
      <c r="IK19" s="167"/>
      <c r="IL19" s="167"/>
      <c r="IM19" s="167"/>
      <c r="IN19" s="167"/>
      <c r="IO19" s="167"/>
      <c r="IP19" s="167"/>
      <c r="IQ19" s="167"/>
      <c r="IR19" s="167"/>
      <c r="IS19" s="167"/>
      <c r="IT19" s="167"/>
    </row>
    <row r="20" spans="1:254" s="1" customFormat="1" ht="15" customHeight="1">
      <c r="A20" s="170">
        <v>16</v>
      </c>
      <c r="B20" s="612" t="s">
        <v>46</v>
      </c>
      <c r="C20" s="613"/>
      <c r="D20" s="8"/>
      <c r="E20" s="473"/>
      <c r="F20" s="473"/>
      <c r="G20" s="473"/>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c r="FN20" s="167"/>
      <c r="FO20" s="167"/>
      <c r="FP20" s="167"/>
      <c r="FQ20" s="167"/>
      <c r="FR20" s="167"/>
      <c r="FS20" s="167"/>
      <c r="FT20" s="167"/>
      <c r="FU20" s="167"/>
      <c r="FV20" s="167"/>
      <c r="FW20" s="167"/>
      <c r="FX20" s="167"/>
      <c r="FY20" s="167"/>
      <c r="FZ20" s="167"/>
      <c r="GA20" s="167"/>
      <c r="GB20" s="167"/>
      <c r="GC20" s="167"/>
      <c r="GD20" s="167"/>
      <c r="GE20" s="167"/>
      <c r="GF20" s="167"/>
      <c r="GG20" s="167"/>
      <c r="GH20" s="167"/>
      <c r="GI20" s="167"/>
      <c r="GJ20" s="167"/>
      <c r="GK20" s="167"/>
      <c r="GL20" s="167"/>
      <c r="GM20" s="167"/>
      <c r="GN20" s="167"/>
      <c r="GO20" s="167"/>
      <c r="GP20" s="167"/>
      <c r="GQ20" s="167"/>
      <c r="GR20" s="167"/>
      <c r="GS20" s="167"/>
      <c r="GT20" s="167"/>
      <c r="GU20" s="167"/>
      <c r="GV20" s="167"/>
      <c r="GW20" s="167"/>
      <c r="GX20" s="167"/>
      <c r="GY20" s="167"/>
      <c r="GZ20" s="167"/>
      <c r="HA20" s="167"/>
      <c r="HB20" s="167"/>
      <c r="HC20" s="167"/>
      <c r="HD20" s="167"/>
      <c r="HE20" s="167"/>
      <c r="HF20" s="167"/>
      <c r="HG20" s="167"/>
      <c r="HH20" s="167"/>
      <c r="HI20" s="167"/>
      <c r="HJ20" s="167"/>
      <c r="HK20" s="167"/>
      <c r="HL20" s="167"/>
      <c r="HM20" s="167"/>
      <c r="HN20" s="167"/>
      <c r="HO20" s="167"/>
      <c r="HP20" s="167"/>
      <c r="HQ20" s="167"/>
      <c r="HR20" s="167"/>
      <c r="HS20" s="167"/>
      <c r="HT20" s="167"/>
      <c r="HU20" s="167"/>
      <c r="HV20" s="167"/>
      <c r="HW20" s="167"/>
      <c r="HX20" s="167"/>
      <c r="HY20" s="167"/>
      <c r="HZ20" s="167"/>
      <c r="IA20" s="167"/>
      <c r="IB20" s="167"/>
      <c r="IC20" s="167"/>
      <c r="ID20" s="167"/>
      <c r="IE20" s="167"/>
      <c r="IF20" s="167"/>
      <c r="IG20" s="167"/>
      <c r="IH20" s="167"/>
      <c r="II20" s="167"/>
      <c r="IJ20" s="167"/>
      <c r="IK20" s="167"/>
      <c r="IL20" s="167"/>
      <c r="IM20" s="167"/>
      <c r="IN20" s="167"/>
      <c r="IO20" s="167"/>
      <c r="IP20" s="167"/>
      <c r="IQ20" s="167"/>
      <c r="IR20" s="167"/>
      <c r="IS20" s="167"/>
      <c r="IT20" s="167"/>
    </row>
    <row r="21" spans="1:254" s="1" customFormat="1" ht="15" customHeight="1">
      <c r="A21" s="170">
        <v>17</v>
      </c>
      <c r="B21" s="612" t="s">
        <v>48</v>
      </c>
      <c r="C21" s="613"/>
      <c r="D21" s="8"/>
      <c r="E21" s="473"/>
      <c r="F21" s="473"/>
      <c r="G21" s="473"/>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DR21" s="167"/>
      <c r="DS21" s="167"/>
      <c r="DT21" s="167"/>
      <c r="DU21" s="167"/>
      <c r="DV21" s="167"/>
      <c r="DW21" s="167"/>
      <c r="DX21" s="167"/>
      <c r="DY21" s="167"/>
      <c r="DZ21" s="167"/>
      <c r="EA21" s="167"/>
      <c r="EB21" s="167"/>
      <c r="EC21" s="167"/>
      <c r="ED21" s="167"/>
      <c r="EE21" s="167"/>
      <c r="EF21" s="167"/>
      <c r="EG21" s="167"/>
      <c r="EH21" s="167"/>
      <c r="EI21" s="167"/>
      <c r="EJ21" s="167"/>
      <c r="EK21" s="167"/>
      <c r="EL21" s="167"/>
      <c r="EM21" s="167"/>
      <c r="EN21" s="167"/>
      <c r="EO21" s="167"/>
      <c r="EP21" s="167"/>
      <c r="EQ21" s="167"/>
      <c r="ER21" s="167"/>
      <c r="ES21" s="167"/>
      <c r="ET21" s="167"/>
      <c r="EU21" s="167"/>
      <c r="EV21" s="167"/>
      <c r="EW21" s="167"/>
      <c r="EX21" s="167"/>
      <c r="EY21" s="167"/>
      <c r="EZ21" s="167"/>
      <c r="FA21" s="167"/>
      <c r="FB21" s="167"/>
      <c r="FC21" s="167"/>
      <c r="FD21" s="167"/>
      <c r="FE21" s="167"/>
      <c r="FF21" s="167"/>
      <c r="FG21" s="167"/>
      <c r="FH21" s="167"/>
      <c r="FI21" s="167"/>
      <c r="FJ21" s="167"/>
      <c r="FK21" s="167"/>
      <c r="FL21" s="167"/>
      <c r="FM21" s="167"/>
      <c r="FN21" s="167"/>
      <c r="FO21" s="167"/>
      <c r="FP21" s="167"/>
      <c r="FQ21" s="167"/>
      <c r="FR21" s="167"/>
      <c r="FS21" s="167"/>
      <c r="FT21" s="167"/>
      <c r="FU21" s="167"/>
      <c r="FV21" s="167"/>
      <c r="FW21" s="167"/>
      <c r="FX21" s="167"/>
      <c r="FY21" s="167"/>
      <c r="FZ21" s="167"/>
      <c r="GA21" s="167"/>
      <c r="GB21" s="167"/>
      <c r="GC21" s="167"/>
      <c r="GD21" s="167"/>
      <c r="GE21" s="167"/>
      <c r="GF21" s="167"/>
      <c r="GG21" s="167"/>
      <c r="GH21" s="167"/>
      <c r="GI21" s="167"/>
      <c r="GJ21" s="167"/>
      <c r="GK21" s="167"/>
      <c r="GL21" s="167"/>
      <c r="GM21" s="167"/>
      <c r="GN21" s="167"/>
      <c r="GO21" s="167"/>
      <c r="GP21" s="167"/>
      <c r="GQ21" s="167"/>
      <c r="GR21" s="167"/>
      <c r="GS21" s="167"/>
      <c r="GT21" s="167"/>
      <c r="GU21" s="167"/>
      <c r="GV21" s="167"/>
      <c r="GW21" s="167"/>
      <c r="GX21" s="167"/>
      <c r="GY21" s="167"/>
      <c r="GZ21" s="167"/>
      <c r="HA21" s="167"/>
      <c r="HB21" s="167"/>
      <c r="HC21" s="167"/>
      <c r="HD21" s="167"/>
      <c r="HE21" s="167"/>
      <c r="HF21" s="167"/>
      <c r="HG21" s="167"/>
      <c r="HH21" s="167"/>
      <c r="HI21" s="167"/>
      <c r="HJ21" s="167"/>
      <c r="HK21" s="167"/>
      <c r="HL21" s="167"/>
      <c r="HM21" s="167"/>
      <c r="HN21" s="167"/>
      <c r="HO21" s="167"/>
      <c r="HP21" s="167"/>
      <c r="HQ21" s="167"/>
      <c r="HR21" s="167"/>
      <c r="HS21" s="167"/>
      <c r="HT21" s="167"/>
      <c r="HU21" s="167"/>
      <c r="HV21" s="167"/>
      <c r="HW21" s="167"/>
      <c r="HX21" s="167"/>
      <c r="HY21" s="167"/>
      <c r="HZ21" s="167"/>
      <c r="IA21" s="167"/>
      <c r="IB21" s="167"/>
      <c r="IC21" s="167"/>
      <c r="ID21" s="167"/>
      <c r="IE21" s="167"/>
      <c r="IF21" s="167"/>
      <c r="IG21" s="167"/>
      <c r="IH21" s="167"/>
      <c r="II21" s="167"/>
      <c r="IJ21" s="167"/>
      <c r="IK21" s="167"/>
      <c r="IL21" s="167"/>
      <c r="IM21" s="167"/>
      <c r="IN21" s="167"/>
      <c r="IO21" s="167"/>
      <c r="IP21" s="167"/>
      <c r="IQ21" s="167"/>
      <c r="IR21" s="167"/>
      <c r="IS21" s="167"/>
      <c r="IT21" s="167"/>
    </row>
    <row r="22" spans="1:254" s="1" customFormat="1" ht="15" customHeight="1">
      <c r="A22" s="170">
        <v>18</v>
      </c>
      <c r="B22" s="612" t="s">
        <v>51</v>
      </c>
      <c r="C22" s="613"/>
      <c r="D22" s="8"/>
      <c r="E22" s="473"/>
      <c r="F22" s="473"/>
      <c r="G22" s="473"/>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c r="DU22" s="167"/>
      <c r="DV22" s="167"/>
      <c r="DW22" s="167"/>
      <c r="DX22" s="167"/>
      <c r="DY22" s="167"/>
      <c r="DZ22" s="167"/>
      <c r="EA22" s="167"/>
      <c r="EB22" s="167"/>
      <c r="EC22" s="167"/>
      <c r="ED22" s="167"/>
      <c r="EE22" s="167"/>
      <c r="EF22" s="167"/>
      <c r="EG22" s="167"/>
      <c r="EH22" s="167"/>
      <c r="EI22" s="167"/>
      <c r="EJ22" s="167"/>
      <c r="EK22" s="167"/>
      <c r="EL22" s="167"/>
      <c r="EM22" s="167"/>
      <c r="EN22" s="167"/>
      <c r="EO22" s="167"/>
      <c r="EP22" s="167"/>
      <c r="EQ22" s="167"/>
      <c r="ER22" s="167"/>
      <c r="ES22" s="167"/>
      <c r="ET22" s="167"/>
      <c r="EU22" s="167"/>
      <c r="EV22" s="167"/>
      <c r="EW22" s="167"/>
      <c r="EX22" s="167"/>
      <c r="EY22" s="167"/>
      <c r="EZ22" s="167"/>
      <c r="FA22" s="167"/>
      <c r="FB22" s="167"/>
      <c r="FC22" s="167"/>
      <c r="FD22" s="167"/>
      <c r="FE22" s="167"/>
      <c r="FF22" s="167"/>
      <c r="FG22" s="167"/>
      <c r="FH22" s="167"/>
      <c r="FI22" s="167"/>
      <c r="FJ22" s="167"/>
      <c r="FK22" s="167"/>
      <c r="FL22" s="167"/>
      <c r="FM22" s="167"/>
      <c r="FN22" s="167"/>
      <c r="FO22" s="167"/>
      <c r="FP22" s="167"/>
      <c r="FQ22" s="167"/>
      <c r="FR22" s="167"/>
      <c r="FS22" s="167"/>
      <c r="FT22" s="167"/>
      <c r="FU22" s="167"/>
      <c r="FV22" s="167"/>
      <c r="FW22" s="167"/>
      <c r="FX22" s="167"/>
      <c r="FY22" s="167"/>
      <c r="FZ22" s="167"/>
      <c r="GA22" s="167"/>
      <c r="GB22" s="167"/>
      <c r="GC22" s="167"/>
      <c r="GD22" s="167"/>
      <c r="GE22" s="167"/>
      <c r="GF22" s="167"/>
      <c r="GG22" s="167"/>
      <c r="GH22" s="167"/>
      <c r="GI22" s="167"/>
      <c r="GJ22" s="167"/>
      <c r="GK22" s="167"/>
      <c r="GL22" s="167"/>
      <c r="GM22" s="167"/>
      <c r="GN22" s="167"/>
      <c r="GO22" s="167"/>
      <c r="GP22" s="167"/>
      <c r="GQ22" s="167"/>
      <c r="GR22" s="167"/>
      <c r="GS22" s="167"/>
      <c r="GT22" s="167"/>
      <c r="GU22" s="167"/>
      <c r="GV22" s="167"/>
      <c r="GW22" s="167"/>
      <c r="GX22" s="167"/>
      <c r="GY22" s="167"/>
      <c r="GZ22" s="167"/>
      <c r="HA22" s="167"/>
      <c r="HB22" s="167"/>
      <c r="HC22" s="167"/>
      <c r="HD22" s="167"/>
      <c r="HE22" s="167"/>
      <c r="HF22" s="167"/>
      <c r="HG22" s="167"/>
      <c r="HH22" s="167"/>
      <c r="HI22" s="167"/>
      <c r="HJ22" s="167"/>
      <c r="HK22" s="167"/>
      <c r="HL22" s="167"/>
      <c r="HM22" s="167"/>
      <c r="HN22" s="167"/>
      <c r="HO22" s="167"/>
      <c r="HP22" s="167"/>
      <c r="HQ22" s="167"/>
      <c r="HR22" s="167"/>
      <c r="HS22" s="167"/>
      <c r="HT22" s="167"/>
      <c r="HU22" s="167"/>
      <c r="HV22" s="167"/>
      <c r="HW22" s="167"/>
      <c r="HX22" s="167"/>
      <c r="HY22" s="167"/>
      <c r="HZ22" s="167"/>
      <c r="IA22" s="167"/>
      <c r="IB22" s="167"/>
      <c r="IC22" s="167"/>
      <c r="ID22" s="167"/>
      <c r="IE22" s="167"/>
      <c r="IF22" s="167"/>
      <c r="IG22" s="167"/>
      <c r="IH22" s="167"/>
      <c r="II22" s="167"/>
      <c r="IJ22" s="167"/>
      <c r="IK22" s="167"/>
      <c r="IL22" s="167"/>
      <c r="IM22" s="167"/>
      <c r="IN22" s="167"/>
      <c r="IO22" s="167"/>
      <c r="IP22" s="167"/>
      <c r="IQ22" s="167"/>
      <c r="IR22" s="167"/>
      <c r="IS22" s="167"/>
      <c r="IT22" s="167"/>
    </row>
    <row r="23" spans="1:254" s="1" customFormat="1" ht="15" customHeight="1">
      <c r="A23" s="170">
        <v>19</v>
      </c>
      <c r="B23" s="612" t="s">
        <v>53</v>
      </c>
      <c r="C23" s="613"/>
      <c r="D23" s="8"/>
      <c r="E23" s="473"/>
      <c r="F23" s="473"/>
      <c r="G23" s="473"/>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67"/>
      <c r="FW23" s="167"/>
      <c r="FX23" s="167"/>
      <c r="FY23" s="167"/>
      <c r="FZ23" s="167"/>
      <c r="GA23" s="167"/>
      <c r="GB23" s="167"/>
      <c r="GC23" s="167"/>
      <c r="GD23" s="167"/>
      <c r="GE23" s="167"/>
      <c r="GF23" s="167"/>
      <c r="GG23" s="167"/>
      <c r="GH23" s="167"/>
      <c r="GI23" s="167"/>
      <c r="GJ23" s="167"/>
      <c r="GK23" s="167"/>
      <c r="GL23" s="167"/>
      <c r="GM23" s="167"/>
      <c r="GN23" s="167"/>
      <c r="GO23" s="167"/>
      <c r="GP23" s="167"/>
      <c r="GQ23" s="167"/>
      <c r="GR23" s="167"/>
      <c r="GS23" s="167"/>
      <c r="GT23" s="167"/>
      <c r="GU23" s="167"/>
      <c r="GV23" s="167"/>
      <c r="GW23" s="167"/>
      <c r="GX23" s="167"/>
      <c r="GY23" s="167"/>
      <c r="GZ23" s="167"/>
      <c r="HA23" s="167"/>
      <c r="HB23" s="167"/>
      <c r="HC23" s="167"/>
      <c r="HD23" s="167"/>
      <c r="HE23" s="167"/>
      <c r="HF23" s="167"/>
      <c r="HG23" s="167"/>
      <c r="HH23" s="167"/>
      <c r="HI23" s="167"/>
      <c r="HJ23" s="167"/>
      <c r="HK23" s="167"/>
      <c r="HL23" s="167"/>
      <c r="HM23" s="167"/>
      <c r="HN23" s="167"/>
      <c r="HO23" s="167"/>
      <c r="HP23" s="167"/>
      <c r="HQ23" s="167"/>
      <c r="HR23" s="167"/>
      <c r="HS23" s="167"/>
      <c r="HT23" s="167"/>
      <c r="HU23" s="167"/>
      <c r="HV23" s="167"/>
      <c r="HW23" s="167"/>
      <c r="HX23" s="167"/>
      <c r="HY23" s="167"/>
      <c r="HZ23" s="167"/>
      <c r="IA23" s="167"/>
      <c r="IB23" s="167"/>
      <c r="IC23" s="167"/>
      <c r="ID23" s="167"/>
      <c r="IE23" s="167"/>
      <c r="IF23" s="167"/>
      <c r="IG23" s="167"/>
      <c r="IH23" s="167"/>
      <c r="II23" s="167"/>
      <c r="IJ23" s="167"/>
      <c r="IK23" s="167"/>
      <c r="IL23" s="167"/>
      <c r="IM23" s="167"/>
      <c r="IN23" s="167"/>
      <c r="IO23" s="167"/>
      <c r="IP23" s="167"/>
      <c r="IQ23" s="167"/>
      <c r="IR23" s="167"/>
      <c r="IS23" s="167"/>
      <c r="IT23" s="167"/>
    </row>
    <row r="24" spans="1:254" s="1" customFormat="1" ht="15" customHeight="1">
      <c r="A24" s="170">
        <v>20</v>
      </c>
      <c r="B24" s="612" t="s">
        <v>56</v>
      </c>
      <c r="C24" s="613"/>
      <c r="D24" s="8"/>
      <c r="E24" s="473"/>
      <c r="F24" s="473"/>
      <c r="G24" s="473"/>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c r="GA24" s="167"/>
      <c r="GB24" s="167"/>
      <c r="GC24" s="167"/>
      <c r="GD24" s="167"/>
      <c r="GE24" s="167"/>
      <c r="GF24" s="167"/>
      <c r="GG24" s="167"/>
      <c r="GH24" s="167"/>
      <c r="GI24" s="167"/>
      <c r="GJ24" s="167"/>
      <c r="GK24" s="167"/>
      <c r="GL24" s="167"/>
      <c r="GM24" s="167"/>
      <c r="GN24" s="167"/>
      <c r="GO24" s="167"/>
      <c r="GP24" s="167"/>
      <c r="GQ24" s="167"/>
      <c r="GR24" s="167"/>
      <c r="GS24" s="167"/>
      <c r="GT24" s="167"/>
      <c r="GU24" s="167"/>
      <c r="GV24" s="167"/>
      <c r="GW24" s="167"/>
      <c r="GX24" s="167"/>
      <c r="GY24" s="167"/>
      <c r="GZ24" s="167"/>
      <c r="HA24" s="167"/>
      <c r="HB24" s="167"/>
      <c r="HC24" s="167"/>
      <c r="HD24" s="167"/>
      <c r="HE24" s="167"/>
      <c r="HF24" s="167"/>
      <c r="HG24" s="167"/>
      <c r="HH24" s="167"/>
      <c r="HI24" s="167"/>
      <c r="HJ24" s="167"/>
      <c r="HK24" s="167"/>
      <c r="HL24" s="167"/>
      <c r="HM24" s="167"/>
      <c r="HN24" s="167"/>
      <c r="HO24" s="167"/>
      <c r="HP24" s="167"/>
      <c r="HQ24" s="167"/>
      <c r="HR24" s="167"/>
      <c r="HS24" s="167"/>
      <c r="HT24" s="167"/>
      <c r="HU24" s="167"/>
      <c r="HV24" s="167"/>
      <c r="HW24" s="167"/>
      <c r="HX24" s="167"/>
      <c r="HY24" s="167"/>
      <c r="HZ24" s="167"/>
      <c r="IA24" s="167"/>
      <c r="IB24" s="167"/>
      <c r="IC24" s="167"/>
      <c r="ID24" s="167"/>
      <c r="IE24" s="167"/>
      <c r="IF24" s="167"/>
      <c r="IG24" s="167"/>
      <c r="IH24" s="167"/>
      <c r="II24" s="167"/>
      <c r="IJ24" s="167"/>
      <c r="IK24" s="167"/>
      <c r="IL24" s="167"/>
      <c r="IM24" s="167"/>
      <c r="IN24" s="167"/>
      <c r="IO24" s="167"/>
      <c r="IP24" s="167"/>
      <c r="IQ24" s="167"/>
      <c r="IR24" s="167"/>
      <c r="IS24" s="167"/>
      <c r="IT24" s="167"/>
    </row>
    <row r="25" spans="1:254" s="1" customFormat="1" ht="15" customHeight="1">
      <c r="A25" s="170">
        <v>21</v>
      </c>
      <c r="B25" s="612" t="s">
        <v>59</v>
      </c>
      <c r="C25" s="613"/>
      <c r="D25" s="8"/>
      <c r="E25" s="473"/>
      <c r="F25" s="473"/>
      <c r="G25" s="473"/>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67"/>
      <c r="EB25" s="167"/>
      <c r="EC25" s="167"/>
      <c r="ED25" s="167"/>
      <c r="EE25" s="167"/>
      <c r="EF25" s="167"/>
      <c r="EG25" s="167"/>
      <c r="EH25" s="167"/>
      <c r="EI25" s="167"/>
      <c r="EJ25" s="167"/>
      <c r="EK25" s="167"/>
      <c r="EL25" s="167"/>
      <c r="EM25" s="167"/>
      <c r="EN25" s="167"/>
      <c r="EO25" s="167"/>
      <c r="EP25" s="167"/>
      <c r="EQ25" s="167"/>
      <c r="ER25" s="167"/>
      <c r="ES25" s="167"/>
      <c r="ET25" s="167"/>
      <c r="EU25" s="167"/>
      <c r="EV25" s="167"/>
      <c r="EW25" s="167"/>
      <c r="EX25" s="167"/>
      <c r="EY25" s="167"/>
      <c r="EZ25" s="167"/>
      <c r="FA25" s="167"/>
      <c r="FB25" s="167"/>
      <c r="FC25" s="167"/>
      <c r="FD25" s="167"/>
      <c r="FE25" s="167"/>
      <c r="FF25" s="167"/>
      <c r="FG25" s="167"/>
      <c r="FH25" s="167"/>
      <c r="FI25" s="167"/>
      <c r="FJ25" s="167"/>
      <c r="FK25" s="167"/>
      <c r="FL25" s="167"/>
      <c r="FM25" s="167"/>
      <c r="FN25" s="167"/>
      <c r="FO25" s="167"/>
      <c r="FP25" s="167"/>
      <c r="FQ25" s="167"/>
      <c r="FR25" s="167"/>
      <c r="FS25" s="167"/>
      <c r="FT25" s="167"/>
      <c r="FU25" s="167"/>
      <c r="FV25" s="167"/>
      <c r="FW25" s="167"/>
      <c r="FX25" s="167"/>
      <c r="FY25" s="167"/>
      <c r="FZ25" s="167"/>
      <c r="GA25" s="167"/>
      <c r="GB25" s="167"/>
      <c r="GC25" s="167"/>
      <c r="GD25" s="167"/>
      <c r="GE25" s="167"/>
      <c r="GF25" s="167"/>
      <c r="GG25" s="167"/>
      <c r="GH25" s="167"/>
      <c r="GI25" s="167"/>
      <c r="GJ25" s="167"/>
      <c r="GK25" s="167"/>
      <c r="GL25" s="167"/>
      <c r="GM25" s="167"/>
      <c r="GN25" s="167"/>
      <c r="GO25" s="167"/>
      <c r="GP25" s="167"/>
      <c r="GQ25" s="167"/>
      <c r="GR25" s="167"/>
      <c r="GS25" s="167"/>
      <c r="GT25" s="167"/>
      <c r="GU25" s="167"/>
      <c r="GV25" s="167"/>
      <c r="GW25" s="167"/>
      <c r="GX25" s="167"/>
      <c r="GY25" s="167"/>
      <c r="GZ25" s="167"/>
      <c r="HA25" s="167"/>
      <c r="HB25" s="167"/>
      <c r="HC25" s="167"/>
      <c r="HD25" s="167"/>
      <c r="HE25" s="167"/>
      <c r="HF25" s="167"/>
      <c r="HG25" s="167"/>
      <c r="HH25" s="167"/>
      <c r="HI25" s="167"/>
      <c r="HJ25" s="167"/>
      <c r="HK25" s="167"/>
      <c r="HL25" s="167"/>
      <c r="HM25" s="167"/>
      <c r="HN25" s="167"/>
      <c r="HO25" s="167"/>
      <c r="HP25" s="167"/>
      <c r="HQ25" s="167"/>
      <c r="HR25" s="167"/>
      <c r="HS25" s="167"/>
      <c r="HT25" s="167"/>
      <c r="HU25" s="167"/>
      <c r="HV25" s="167"/>
      <c r="HW25" s="167"/>
      <c r="HX25" s="167"/>
      <c r="HY25" s="167"/>
      <c r="HZ25" s="167"/>
      <c r="IA25" s="167"/>
      <c r="IB25" s="167"/>
      <c r="IC25" s="167"/>
      <c r="ID25" s="167"/>
      <c r="IE25" s="167"/>
      <c r="IF25" s="167"/>
      <c r="IG25" s="167"/>
      <c r="IH25" s="167"/>
      <c r="II25" s="167"/>
      <c r="IJ25" s="167"/>
      <c r="IK25" s="167"/>
      <c r="IL25" s="167"/>
      <c r="IM25" s="167"/>
      <c r="IN25" s="167"/>
      <c r="IO25" s="167"/>
      <c r="IP25" s="167"/>
      <c r="IQ25" s="167"/>
      <c r="IR25" s="167"/>
      <c r="IS25" s="167"/>
      <c r="IT25" s="167"/>
    </row>
    <row r="26" spans="1:254" s="1" customFormat="1" ht="15" customHeight="1">
      <c r="A26" s="170">
        <v>22</v>
      </c>
      <c r="B26" s="612" t="s">
        <v>62</v>
      </c>
      <c r="C26" s="613"/>
      <c r="D26" s="8"/>
      <c r="E26" s="473"/>
      <c r="F26" s="473"/>
      <c r="G26" s="473"/>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67"/>
      <c r="EB26" s="167"/>
      <c r="EC26" s="167"/>
      <c r="ED26" s="167"/>
      <c r="EE26" s="167"/>
      <c r="EF26" s="167"/>
      <c r="EG26" s="167"/>
      <c r="EH26" s="167"/>
      <c r="EI26" s="167"/>
      <c r="EJ26" s="167"/>
      <c r="EK26" s="167"/>
      <c r="EL26" s="167"/>
      <c r="EM26" s="167"/>
      <c r="EN26" s="167"/>
      <c r="EO26" s="167"/>
      <c r="EP26" s="167"/>
      <c r="EQ26" s="167"/>
      <c r="ER26" s="167"/>
      <c r="ES26" s="167"/>
      <c r="ET26" s="167"/>
      <c r="EU26" s="167"/>
      <c r="EV26" s="167"/>
      <c r="EW26" s="167"/>
      <c r="EX26" s="167"/>
      <c r="EY26" s="167"/>
      <c r="EZ26" s="167"/>
      <c r="FA26" s="167"/>
      <c r="FB26" s="167"/>
      <c r="FC26" s="167"/>
      <c r="FD26" s="167"/>
      <c r="FE26" s="167"/>
      <c r="FF26" s="167"/>
      <c r="FG26" s="167"/>
      <c r="FH26" s="167"/>
      <c r="FI26" s="167"/>
      <c r="FJ26" s="167"/>
      <c r="FK26" s="167"/>
      <c r="FL26" s="167"/>
      <c r="FM26" s="167"/>
      <c r="FN26" s="167"/>
      <c r="FO26" s="167"/>
      <c r="FP26" s="167"/>
      <c r="FQ26" s="167"/>
      <c r="FR26" s="167"/>
      <c r="FS26" s="167"/>
      <c r="FT26" s="167"/>
      <c r="FU26" s="167"/>
      <c r="FV26" s="167"/>
      <c r="FW26" s="167"/>
      <c r="FX26" s="167"/>
      <c r="FY26" s="167"/>
      <c r="FZ26" s="167"/>
      <c r="GA26" s="167"/>
      <c r="GB26" s="167"/>
      <c r="GC26" s="167"/>
      <c r="GD26" s="167"/>
      <c r="GE26" s="167"/>
      <c r="GF26" s="167"/>
      <c r="GG26" s="167"/>
      <c r="GH26" s="167"/>
      <c r="GI26" s="167"/>
      <c r="GJ26" s="167"/>
      <c r="GK26" s="167"/>
      <c r="GL26" s="167"/>
      <c r="GM26" s="167"/>
      <c r="GN26" s="167"/>
      <c r="GO26" s="167"/>
      <c r="GP26" s="167"/>
      <c r="GQ26" s="167"/>
      <c r="GR26" s="167"/>
      <c r="GS26" s="167"/>
      <c r="GT26" s="167"/>
      <c r="GU26" s="167"/>
      <c r="GV26" s="167"/>
      <c r="GW26" s="167"/>
      <c r="GX26" s="167"/>
      <c r="GY26" s="167"/>
      <c r="GZ26" s="167"/>
      <c r="HA26" s="167"/>
      <c r="HB26" s="167"/>
      <c r="HC26" s="167"/>
      <c r="HD26" s="167"/>
      <c r="HE26" s="167"/>
      <c r="HF26" s="167"/>
      <c r="HG26" s="167"/>
      <c r="HH26" s="167"/>
      <c r="HI26" s="167"/>
      <c r="HJ26" s="167"/>
      <c r="HK26" s="167"/>
      <c r="HL26" s="167"/>
      <c r="HM26" s="167"/>
      <c r="HN26" s="167"/>
      <c r="HO26" s="167"/>
      <c r="HP26" s="167"/>
      <c r="HQ26" s="167"/>
      <c r="HR26" s="167"/>
      <c r="HS26" s="167"/>
      <c r="HT26" s="167"/>
      <c r="HU26" s="167"/>
      <c r="HV26" s="167"/>
      <c r="HW26" s="167"/>
      <c r="HX26" s="167"/>
      <c r="HY26" s="167"/>
      <c r="HZ26" s="167"/>
      <c r="IA26" s="167"/>
      <c r="IB26" s="167"/>
      <c r="IC26" s="167"/>
      <c r="ID26" s="167"/>
      <c r="IE26" s="167"/>
      <c r="IF26" s="167"/>
      <c r="IG26" s="167"/>
      <c r="IH26" s="167"/>
      <c r="II26" s="167"/>
      <c r="IJ26" s="167"/>
      <c r="IK26" s="167"/>
      <c r="IL26" s="167"/>
      <c r="IM26" s="167"/>
      <c r="IN26" s="167"/>
      <c r="IO26" s="167"/>
      <c r="IP26" s="167"/>
      <c r="IQ26" s="167"/>
      <c r="IR26" s="167"/>
      <c r="IS26" s="167"/>
      <c r="IT26" s="167"/>
    </row>
    <row r="27" spans="1:254" s="1" customFormat="1" ht="15" customHeight="1">
      <c r="A27" s="170">
        <v>23</v>
      </c>
      <c r="B27" s="612" t="s">
        <v>65</v>
      </c>
      <c r="C27" s="613"/>
      <c r="D27" s="8"/>
      <c r="E27" s="473"/>
      <c r="F27" s="473"/>
      <c r="G27" s="473"/>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7"/>
      <c r="CZ27" s="167"/>
      <c r="DA27" s="167"/>
      <c r="DB27" s="167"/>
      <c r="DC27" s="167"/>
      <c r="DD27" s="167"/>
      <c r="DE27" s="167"/>
      <c r="DF27" s="167"/>
      <c r="DG27" s="167"/>
      <c r="DH27" s="167"/>
      <c r="DI27" s="167"/>
      <c r="DJ27" s="167"/>
      <c r="DK27" s="167"/>
      <c r="DL27" s="167"/>
      <c r="DM27" s="167"/>
      <c r="DN27" s="167"/>
      <c r="DO27" s="167"/>
      <c r="DP27" s="167"/>
      <c r="DQ27" s="167"/>
      <c r="DR27" s="167"/>
      <c r="DS27" s="167"/>
      <c r="DT27" s="167"/>
      <c r="DU27" s="167"/>
      <c r="DV27" s="167"/>
      <c r="DW27" s="167"/>
      <c r="DX27" s="167"/>
      <c r="DY27" s="167"/>
      <c r="DZ27" s="167"/>
      <c r="EA27" s="167"/>
      <c r="EB27" s="167"/>
      <c r="EC27" s="167"/>
      <c r="ED27" s="167"/>
      <c r="EE27" s="167"/>
      <c r="EF27" s="167"/>
      <c r="EG27" s="167"/>
      <c r="EH27" s="167"/>
      <c r="EI27" s="167"/>
      <c r="EJ27" s="167"/>
      <c r="EK27" s="167"/>
      <c r="EL27" s="167"/>
      <c r="EM27" s="167"/>
      <c r="EN27" s="167"/>
      <c r="EO27" s="167"/>
      <c r="EP27" s="167"/>
      <c r="EQ27" s="167"/>
      <c r="ER27" s="167"/>
      <c r="ES27" s="167"/>
      <c r="ET27" s="167"/>
      <c r="EU27" s="167"/>
      <c r="EV27" s="167"/>
      <c r="EW27" s="167"/>
      <c r="EX27" s="167"/>
      <c r="EY27" s="167"/>
      <c r="EZ27" s="167"/>
      <c r="FA27" s="167"/>
      <c r="FB27" s="167"/>
      <c r="FC27" s="167"/>
      <c r="FD27" s="167"/>
      <c r="FE27" s="167"/>
      <c r="FF27" s="167"/>
      <c r="FG27" s="167"/>
      <c r="FH27" s="167"/>
      <c r="FI27" s="167"/>
      <c r="FJ27" s="167"/>
      <c r="FK27" s="167"/>
      <c r="FL27" s="167"/>
      <c r="FM27" s="167"/>
      <c r="FN27" s="167"/>
      <c r="FO27" s="167"/>
      <c r="FP27" s="167"/>
      <c r="FQ27" s="167"/>
      <c r="FR27" s="167"/>
      <c r="FS27" s="167"/>
      <c r="FT27" s="167"/>
      <c r="FU27" s="167"/>
      <c r="FV27" s="167"/>
      <c r="FW27" s="167"/>
      <c r="FX27" s="167"/>
      <c r="FY27" s="167"/>
      <c r="FZ27" s="167"/>
      <c r="GA27" s="167"/>
      <c r="GB27" s="167"/>
      <c r="GC27" s="167"/>
      <c r="GD27" s="167"/>
      <c r="GE27" s="167"/>
      <c r="GF27" s="167"/>
      <c r="GG27" s="167"/>
      <c r="GH27" s="167"/>
      <c r="GI27" s="167"/>
      <c r="GJ27" s="167"/>
      <c r="GK27" s="167"/>
      <c r="GL27" s="167"/>
      <c r="GM27" s="167"/>
      <c r="GN27" s="167"/>
      <c r="GO27" s="167"/>
      <c r="GP27" s="167"/>
      <c r="GQ27" s="167"/>
      <c r="GR27" s="167"/>
      <c r="GS27" s="167"/>
      <c r="GT27" s="167"/>
      <c r="GU27" s="167"/>
      <c r="GV27" s="167"/>
      <c r="GW27" s="167"/>
      <c r="GX27" s="167"/>
      <c r="GY27" s="167"/>
      <c r="GZ27" s="167"/>
      <c r="HA27" s="167"/>
      <c r="HB27" s="167"/>
      <c r="HC27" s="167"/>
      <c r="HD27" s="167"/>
      <c r="HE27" s="167"/>
      <c r="HF27" s="167"/>
      <c r="HG27" s="167"/>
      <c r="HH27" s="167"/>
      <c r="HI27" s="167"/>
      <c r="HJ27" s="167"/>
      <c r="HK27" s="167"/>
      <c r="HL27" s="167"/>
      <c r="HM27" s="167"/>
      <c r="HN27" s="167"/>
      <c r="HO27" s="167"/>
      <c r="HP27" s="167"/>
      <c r="HQ27" s="167"/>
      <c r="HR27" s="167"/>
      <c r="HS27" s="167"/>
      <c r="HT27" s="167"/>
      <c r="HU27" s="167"/>
      <c r="HV27" s="167"/>
      <c r="HW27" s="167"/>
      <c r="HX27" s="167"/>
      <c r="HY27" s="167"/>
      <c r="HZ27" s="167"/>
      <c r="IA27" s="167"/>
      <c r="IB27" s="167"/>
      <c r="IC27" s="167"/>
      <c r="ID27" s="167"/>
      <c r="IE27" s="167"/>
      <c r="IF27" s="167"/>
      <c r="IG27" s="167"/>
      <c r="IH27" s="167"/>
      <c r="II27" s="167"/>
      <c r="IJ27" s="167"/>
      <c r="IK27" s="167"/>
      <c r="IL27" s="167"/>
      <c r="IM27" s="167"/>
      <c r="IN27" s="167"/>
      <c r="IO27" s="167"/>
      <c r="IP27" s="167"/>
      <c r="IQ27" s="167"/>
      <c r="IR27" s="167"/>
      <c r="IS27" s="167"/>
      <c r="IT27" s="167"/>
    </row>
    <row r="28" spans="1:254" s="1" customFormat="1" ht="15" customHeight="1">
      <c r="A28" s="170">
        <v>24</v>
      </c>
      <c r="B28" s="612" t="s">
        <v>68</v>
      </c>
      <c r="C28" s="613"/>
      <c r="D28" s="8"/>
      <c r="E28" s="473"/>
      <c r="F28" s="473"/>
      <c r="G28" s="473"/>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7"/>
      <c r="DU28" s="167"/>
      <c r="DV28" s="167"/>
      <c r="DW28" s="167"/>
      <c r="DX28" s="167"/>
      <c r="DY28" s="167"/>
      <c r="DZ28" s="167"/>
      <c r="EA28" s="167"/>
      <c r="EB28" s="167"/>
      <c r="EC28" s="167"/>
      <c r="ED28" s="167"/>
      <c r="EE28" s="167"/>
      <c r="EF28" s="167"/>
      <c r="EG28" s="167"/>
      <c r="EH28" s="167"/>
      <c r="EI28" s="167"/>
      <c r="EJ28" s="167"/>
      <c r="EK28" s="167"/>
      <c r="EL28" s="167"/>
      <c r="EM28" s="167"/>
      <c r="EN28" s="167"/>
      <c r="EO28" s="167"/>
      <c r="EP28" s="167"/>
      <c r="EQ28" s="167"/>
      <c r="ER28" s="167"/>
      <c r="ES28" s="167"/>
      <c r="ET28" s="167"/>
      <c r="EU28" s="167"/>
      <c r="EV28" s="167"/>
      <c r="EW28" s="167"/>
      <c r="EX28" s="167"/>
      <c r="EY28" s="167"/>
      <c r="EZ28" s="167"/>
      <c r="FA28" s="167"/>
      <c r="FB28" s="167"/>
      <c r="FC28" s="167"/>
      <c r="FD28" s="167"/>
      <c r="FE28" s="167"/>
      <c r="FF28" s="167"/>
      <c r="FG28" s="167"/>
      <c r="FH28" s="167"/>
      <c r="FI28" s="167"/>
      <c r="FJ28" s="167"/>
      <c r="FK28" s="167"/>
      <c r="FL28" s="167"/>
      <c r="FM28" s="167"/>
      <c r="FN28" s="167"/>
      <c r="FO28" s="167"/>
      <c r="FP28" s="167"/>
      <c r="FQ28" s="167"/>
      <c r="FR28" s="167"/>
      <c r="FS28" s="167"/>
      <c r="FT28" s="167"/>
      <c r="FU28" s="167"/>
      <c r="FV28" s="167"/>
      <c r="FW28" s="167"/>
      <c r="FX28" s="167"/>
      <c r="FY28" s="167"/>
      <c r="FZ28" s="167"/>
      <c r="GA28" s="167"/>
      <c r="GB28" s="167"/>
      <c r="GC28" s="167"/>
      <c r="GD28" s="167"/>
      <c r="GE28" s="167"/>
      <c r="GF28" s="167"/>
      <c r="GG28" s="167"/>
      <c r="GH28" s="167"/>
      <c r="GI28" s="167"/>
      <c r="GJ28" s="167"/>
      <c r="GK28" s="167"/>
      <c r="GL28" s="167"/>
      <c r="GM28" s="167"/>
      <c r="GN28" s="167"/>
      <c r="GO28" s="167"/>
      <c r="GP28" s="167"/>
      <c r="GQ28" s="167"/>
      <c r="GR28" s="167"/>
      <c r="GS28" s="167"/>
      <c r="GT28" s="167"/>
      <c r="GU28" s="167"/>
      <c r="GV28" s="167"/>
      <c r="GW28" s="167"/>
      <c r="GX28" s="167"/>
      <c r="GY28" s="167"/>
      <c r="GZ28" s="167"/>
      <c r="HA28" s="167"/>
      <c r="HB28" s="167"/>
      <c r="HC28" s="167"/>
      <c r="HD28" s="167"/>
      <c r="HE28" s="167"/>
      <c r="HF28" s="167"/>
      <c r="HG28" s="167"/>
      <c r="HH28" s="167"/>
      <c r="HI28" s="167"/>
      <c r="HJ28" s="167"/>
      <c r="HK28" s="167"/>
      <c r="HL28" s="167"/>
      <c r="HM28" s="167"/>
      <c r="HN28" s="167"/>
      <c r="HO28" s="167"/>
      <c r="HP28" s="167"/>
      <c r="HQ28" s="167"/>
      <c r="HR28" s="167"/>
      <c r="HS28" s="167"/>
      <c r="HT28" s="167"/>
      <c r="HU28" s="167"/>
      <c r="HV28" s="167"/>
      <c r="HW28" s="167"/>
      <c r="HX28" s="167"/>
      <c r="HY28" s="167"/>
      <c r="HZ28" s="167"/>
      <c r="IA28" s="167"/>
      <c r="IB28" s="167"/>
      <c r="IC28" s="167"/>
      <c r="ID28" s="167"/>
      <c r="IE28" s="167"/>
      <c r="IF28" s="167"/>
      <c r="IG28" s="167"/>
      <c r="IH28" s="167"/>
      <c r="II28" s="167"/>
      <c r="IJ28" s="167"/>
      <c r="IK28" s="167"/>
      <c r="IL28" s="167"/>
      <c r="IM28" s="167"/>
      <c r="IN28" s="167"/>
      <c r="IO28" s="167"/>
      <c r="IP28" s="167"/>
      <c r="IQ28" s="167"/>
      <c r="IR28" s="167"/>
      <c r="IS28" s="167"/>
      <c r="IT28" s="167"/>
    </row>
    <row r="29" spans="1:254" s="1" customFormat="1" ht="15" customHeight="1">
      <c r="A29" s="170">
        <v>25</v>
      </c>
      <c r="B29" s="612" t="s">
        <v>70</v>
      </c>
      <c r="C29" s="613"/>
      <c r="D29" s="398">
        <f>D30+D34</f>
        <v>0</v>
      </c>
      <c r="E29" s="473"/>
      <c r="F29" s="473"/>
      <c r="G29" s="473"/>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7"/>
      <c r="CS29" s="167"/>
      <c r="CT29" s="167"/>
      <c r="CU29" s="167"/>
      <c r="CV29" s="167"/>
      <c r="CW29" s="167"/>
      <c r="CX29" s="167"/>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c r="DU29" s="167"/>
      <c r="DV29" s="167"/>
      <c r="DW29" s="167"/>
      <c r="DX29" s="167"/>
      <c r="DY29" s="167"/>
      <c r="DZ29" s="167"/>
      <c r="EA29" s="167"/>
      <c r="EB29" s="167"/>
      <c r="EC29" s="167"/>
      <c r="ED29" s="167"/>
      <c r="EE29" s="167"/>
      <c r="EF29" s="167"/>
      <c r="EG29" s="167"/>
      <c r="EH29" s="167"/>
      <c r="EI29" s="167"/>
      <c r="EJ29" s="167"/>
      <c r="EK29" s="167"/>
      <c r="EL29" s="167"/>
      <c r="EM29" s="167"/>
      <c r="EN29" s="167"/>
      <c r="EO29" s="167"/>
      <c r="EP29" s="167"/>
      <c r="EQ29" s="167"/>
      <c r="ER29" s="167"/>
      <c r="ES29" s="167"/>
      <c r="ET29" s="167"/>
      <c r="EU29" s="167"/>
      <c r="EV29" s="167"/>
      <c r="EW29" s="167"/>
      <c r="EX29" s="167"/>
      <c r="EY29" s="167"/>
      <c r="EZ29" s="167"/>
      <c r="FA29" s="167"/>
      <c r="FB29" s="167"/>
      <c r="FC29" s="167"/>
      <c r="FD29" s="167"/>
      <c r="FE29" s="167"/>
      <c r="FF29" s="167"/>
      <c r="FG29" s="167"/>
      <c r="FH29" s="167"/>
      <c r="FI29" s="167"/>
      <c r="FJ29" s="167"/>
      <c r="FK29" s="167"/>
      <c r="FL29" s="167"/>
      <c r="FM29" s="167"/>
      <c r="FN29" s="167"/>
      <c r="FO29" s="167"/>
      <c r="FP29" s="167"/>
      <c r="FQ29" s="167"/>
      <c r="FR29" s="167"/>
      <c r="FS29" s="167"/>
      <c r="FT29" s="167"/>
      <c r="FU29" s="167"/>
      <c r="FV29" s="167"/>
      <c r="FW29" s="167"/>
      <c r="FX29" s="167"/>
      <c r="FY29" s="167"/>
      <c r="FZ29" s="167"/>
      <c r="GA29" s="167"/>
      <c r="GB29" s="167"/>
      <c r="GC29" s="167"/>
      <c r="GD29" s="167"/>
      <c r="GE29" s="167"/>
      <c r="GF29" s="167"/>
      <c r="GG29" s="167"/>
      <c r="GH29" s="167"/>
      <c r="GI29" s="167"/>
      <c r="GJ29" s="167"/>
      <c r="GK29" s="167"/>
      <c r="GL29" s="167"/>
      <c r="GM29" s="167"/>
      <c r="GN29" s="167"/>
      <c r="GO29" s="167"/>
      <c r="GP29" s="167"/>
      <c r="GQ29" s="167"/>
      <c r="GR29" s="167"/>
      <c r="GS29" s="167"/>
      <c r="GT29" s="167"/>
      <c r="GU29" s="167"/>
      <c r="GV29" s="167"/>
      <c r="GW29" s="167"/>
      <c r="GX29" s="167"/>
      <c r="GY29" s="167"/>
      <c r="GZ29" s="167"/>
      <c r="HA29" s="167"/>
      <c r="HB29" s="167"/>
      <c r="HC29" s="167"/>
      <c r="HD29" s="167"/>
      <c r="HE29" s="167"/>
      <c r="HF29" s="167"/>
      <c r="HG29" s="167"/>
      <c r="HH29" s="167"/>
      <c r="HI29" s="167"/>
      <c r="HJ29" s="167"/>
      <c r="HK29" s="167"/>
      <c r="HL29" s="167"/>
      <c r="HM29" s="167"/>
      <c r="HN29" s="167"/>
      <c r="HO29" s="167"/>
      <c r="HP29" s="167"/>
      <c r="HQ29" s="167"/>
      <c r="HR29" s="167"/>
      <c r="HS29" s="167"/>
      <c r="HT29" s="167"/>
      <c r="HU29" s="167"/>
      <c r="HV29" s="167"/>
      <c r="HW29" s="167"/>
      <c r="HX29" s="167"/>
      <c r="HY29" s="167"/>
      <c r="HZ29" s="167"/>
      <c r="IA29" s="167"/>
      <c r="IB29" s="167"/>
      <c r="IC29" s="167"/>
      <c r="ID29" s="167"/>
      <c r="IE29" s="167"/>
      <c r="IF29" s="167"/>
      <c r="IG29" s="167"/>
      <c r="IH29" s="167"/>
      <c r="II29" s="167"/>
      <c r="IJ29" s="167"/>
      <c r="IK29" s="167"/>
      <c r="IL29" s="167"/>
      <c r="IM29" s="167"/>
      <c r="IN29" s="167"/>
      <c r="IO29" s="167"/>
      <c r="IP29" s="167"/>
      <c r="IQ29" s="167"/>
      <c r="IR29" s="167"/>
      <c r="IS29" s="167"/>
      <c r="IT29" s="167"/>
    </row>
    <row r="30" spans="1:254" s="1" customFormat="1" ht="15" customHeight="1">
      <c r="A30" s="170">
        <v>26</v>
      </c>
      <c r="B30" s="612" t="s">
        <v>73</v>
      </c>
      <c r="C30" s="613"/>
      <c r="D30" s="398">
        <f>D31+D32+D33</f>
        <v>0</v>
      </c>
      <c r="E30" s="473"/>
      <c r="F30" s="473"/>
      <c r="G30" s="473"/>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c r="DB30" s="167"/>
      <c r="DC30" s="167"/>
      <c r="DD30" s="167"/>
      <c r="DE30" s="167"/>
      <c r="DF30" s="167"/>
      <c r="DG30" s="167"/>
      <c r="DH30" s="167"/>
      <c r="DI30" s="167"/>
      <c r="DJ30" s="167"/>
      <c r="DK30" s="167"/>
      <c r="DL30" s="167"/>
      <c r="DM30" s="167"/>
      <c r="DN30" s="167"/>
      <c r="DO30" s="167"/>
      <c r="DP30" s="167"/>
      <c r="DQ30" s="167"/>
      <c r="DR30" s="167"/>
      <c r="DS30" s="167"/>
      <c r="DT30" s="167"/>
      <c r="DU30" s="167"/>
      <c r="DV30" s="167"/>
      <c r="DW30" s="167"/>
      <c r="DX30" s="167"/>
      <c r="DY30" s="167"/>
      <c r="DZ30" s="167"/>
      <c r="EA30" s="167"/>
      <c r="EB30" s="167"/>
      <c r="EC30" s="167"/>
      <c r="ED30" s="167"/>
      <c r="EE30" s="167"/>
      <c r="EF30" s="167"/>
      <c r="EG30" s="167"/>
      <c r="EH30" s="167"/>
      <c r="EI30" s="167"/>
      <c r="EJ30" s="167"/>
      <c r="EK30" s="167"/>
      <c r="EL30" s="167"/>
      <c r="EM30" s="167"/>
      <c r="EN30" s="167"/>
      <c r="EO30" s="167"/>
      <c r="EP30" s="167"/>
      <c r="EQ30" s="167"/>
      <c r="ER30" s="167"/>
      <c r="ES30" s="167"/>
      <c r="ET30" s="167"/>
      <c r="EU30" s="167"/>
      <c r="EV30" s="167"/>
      <c r="EW30" s="167"/>
      <c r="EX30" s="167"/>
      <c r="EY30" s="167"/>
      <c r="EZ30" s="167"/>
      <c r="FA30" s="167"/>
      <c r="FB30" s="167"/>
      <c r="FC30" s="167"/>
      <c r="FD30" s="167"/>
      <c r="FE30" s="167"/>
      <c r="FF30" s="167"/>
      <c r="FG30" s="167"/>
      <c r="FH30" s="167"/>
      <c r="FI30" s="167"/>
      <c r="FJ30" s="167"/>
      <c r="FK30" s="167"/>
      <c r="FL30" s="167"/>
      <c r="FM30" s="167"/>
      <c r="FN30" s="167"/>
      <c r="FO30" s="167"/>
      <c r="FP30" s="167"/>
      <c r="FQ30" s="167"/>
      <c r="FR30" s="167"/>
      <c r="FS30" s="167"/>
      <c r="FT30" s="167"/>
      <c r="FU30" s="167"/>
      <c r="FV30" s="167"/>
      <c r="FW30" s="167"/>
      <c r="FX30" s="167"/>
      <c r="FY30" s="167"/>
      <c r="FZ30" s="167"/>
      <c r="GA30" s="167"/>
      <c r="GB30" s="167"/>
      <c r="GC30" s="167"/>
      <c r="GD30" s="167"/>
      <c r="GE30" s="167"/>
      <c r="GF30" s="167"/>
      <c r="GG30" s="167"/>
      <c r="GH30" s="167"/>
      <c r="GI30" s="167"/>
      <c r="GJ30" s="167"/>
      <c r="GK30" s="167"/>
      <c r="GL30" s="167"/>
      <c r="GM30" s="167"/>
      <c r="GN30" s="167"/>
      <c r="GO30" s="167"/>
      <c r="GP30" s="167"/>
      <c r="GQ30" s="167"/>
      <c r="GR30" s="167"/>
      <c r="GS30" s="167"/>
      <c r="GT30" s="167"/>
      <c r="GU30" s="167"/>
      <c r="GV30" s="167"/>
      <c r="GW30" s="167"/>
      <c r="GX30" s="167"/>
      <c r="GY30" s="167"/>
      <c r="GZ30" s="167"/>
      <c r="HA30" s="167"/>
      <c r="HB30" s="167"/>
      <c r="HC30" s="167"/>
      <c r="HD30" s="167"/>
      <c r="HE30" s="167"/>
      <c r="HF30" s="167"/>
      <c r="HG30" s="167"/>
      <c r="HH30" s="167"/>
      <c r="HI30" s="167"/>
      <c r="HJ30" s="167"/>
      <c r="HK30" s="167"/>
      <c r="HL30" s="167"/>
      <c r="HM30" s="167"/>
      <c r="HN30" s="167"/>
      <c r="HO30" s="167"/>
      <c r="HP30" s="167"/>
      <c r="HQ30" s="167"/>
      <c r="HR30" s="167"/>
      <c r="HS30" s="167"/>
      <c r="HT30" s="167"/>
      <c r="HU30" s="167"/>
      <c r="HV30" s="167"/>
      <c r="HW30" s="167"/>
      <c r="HX30" s="167"/>
      <c r="HY30" s="167"/>
      <c r="HZ30" s="167"/>
      <c r="IA30" s="167"/>
      <c r="IB30" s="167"/>
      <c r="IC30" s="167"/>
      <c r="ID30" s="167"/>
      <c r="IE30" s="167"/>
      <c r="IF30" s="167"/>
      <c r="IG30" s="167"/>
      <c r="IH30" s="167"/>
      <c r="II30" s="167"/>
      <c r="IJ30" s="167"/>
      <c r="IK30" s="167"/>
      <c r="IL30" s="167"/>
      <c r="IM30" s="167"/>
      <c r="IN30" s="167"/>
      <c r="IO30" s="167"/>
      <c r="IP30" s="167"/>
      <c r="IQ30" s="167"/>
      <c r="IR30" s="167"/>
      <c r="IS30" s="167"/>
      <c r="IT30" s="167"/>
    </row>
    <row r="31" spans="1:254" s="1" customFormat="1" ht="15" customHeight="1">
      <c r="A31" s="170">
        <v>27</v>
      </c>
      <c r="B31" s="612" t="s">
        <v>76</v>
      </c>
      <c r="C31" s="613"/>
      <c r="D31" s="8"/>
      <c r="E31" s="473"/>
      <c r="F31" s="473"/>
      <c r="G31" s="473"/>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c r="DB31" s="167"/>
      <c r="DC31" s="167"/>
      <c r="DD31" s="167"/>
      <c r="DE31" s="167"/>
      <c r="DF31" s="167"/>
      <c r="DG31" s="167"/>
      <c r="DH31" s="167"/>
      <c r="DI31" s="167"/>
      <c r="DJ31" s="167"/>
      <c r="DK31" s="167"/>
      <c r="DL31" s="167"/>
      <c r="DM31" s="167"/>
      <c r="DN31" s="167"/>
      <c r="DO31" s="167"/>
      <c r="DP31" s="167"/>
      <c r="DQ31" s="167"/>
      <c r="DR31" s="167"/>
      <c r="DS31" s="167"/>
      <c r="DT31" s="167"/>
      <c r="DU31" s="167"/>
      <c r="DV31" s="167"/>
      <c r="DW31" s="167"/>
      <c r="DX31" s="167"/>
      <c r="DY31" s="167"/>
      <c r="DZ31" s="167"/>
      <c r="EA31" s="167"/>
      <c r="EB31" s="167"/>
      <c r="EC31" s="167"/>
      <c r="ED31" s="167"/>
      <c r="EE31" s="167"/>
      <c r="EF31" s="167"/>
      <c r="EG31" s="167"/>
      <c r="EH31" s="167"/>
      <c r="EI31" s="167"/>
      <c r="EJ31" s="167"/>
      <c r="EK31" s="167"/>
      <c r="EL31" s="167"/>
      <c r="EM31" s="167"/>
      <c r="EN31" s="167"/>
      <c r="EO31" s="167"/>
      <c r="EP31" s="167"/>
      <c r="EQ31" s="167"/>
      <c r="ER31" s="167"/>
      <c r="ES31" s="167"/>
      <c r="ET31" s="167"/>
      <c r="EU31" s="167"/>
      <c r="EV31" s="167"/>
      <c r="EW31" s="167"/>
      <c r="EX31" s="167"/>
      <c r="EY31" s="167"/>
      <c r="EZ31" s="167"/>
      <c r="FA31" s="167"/>
      <c r="FB31" s="167"/>
      <c r="FC31" s="167"/>
      <c r="FD31" s="167"/>
      <c r="FE31" s="167"/>
      <c r="FF31" s="167"/>
      <c r="FG31" s="167"/>
      <c r="FH31" s="167"/>
      <c r="FI31" s="167"/>
      <c r="FJ31" s="167"/>
      <c r="FK31" s="167"/>
      <c r="FL31" s="167"/>
      <c r="FM31" s="167"/>
      <c r="FN31" s="167"/>
      <c r="FO31" s="167"/>
      <c r="FP31" s="167"/>
      <c r="FQ31" s="167"/>
      <c r="FR31" s="167"/>
      <c r="FS31" s="167"/>
      <c r="FT31" s="167"/>
      <c r="FU31" s="167"/>
      <c r="FV31" s="167"/>
      <c r="FW31" s="167"/>
      <c r="FX31" s="167"/>
      <c r="FY31" s="167"/>
      <c r="FZ31" s="167"/>
      <c r="GA31" s="167"/>
      <c r="GB31" s="167"/>
      <c r="GC31" s="167"/>
      <c r="GD31" s="167"/>
      <c r="GE31" s="167"/>
      <c r="GF31" s="167"/>
      <c r="GG31" s="167"/>
      <c r="GH31" s="167"/>
      <c r="GI31" s="167"/>
      <c r="GJ31" s="167"/>
      <c r="GK31" s="167"/>
      <c r="GL31" s="167"/>
      <c r="GM31" s="167"/>
      <c r="GN31" s="167"/>
      <c r="GO31" s="167"/>
      <c r="GP31" s="167"/>
      <c r="GQ31" s="167"/>
      <c r="GR31" s="167"/>
      <c r="GS31" s="167"/>
      <c r="GT31" s="167"/>
      <c r="GU31" s="167"/>
      <c r="GV31" s="167"/>
      <c r="GW31" s="167"/>
      <c r="GX31" s="167"/>
      <c r="GY31" s="167"/>
      <c r="GZ31" s="167"/>
      <c r="HA31" s="167"/>
      <c r="HB31" s="167"/>
      <c r="HC31" s="167"/>
      <c r="HD31" s="167"/>
      <c r="HE31" s="167"/>
      <c r="HF31" s="167"/>
      <c r="HG31" s="167"/>
      <c r="HH31" s="167"/>
      <c r="HI31" s="167"/>
      <c r="HJ31" s="167"/>
      <c r="HK31" s="167"/>
      <c r="HL31" s="167"/>
      <c r="HM31" s="167"/>
      <c r="HN31" s="167"/>
      <c r="HO31" s="167"/>
      <c r="HP31" s="167"/>
      <c r="HQ31" s="167"/>
      <c r="HR31" s="167"/>
      <c r="HS31" s="167"/>
      <c r="HT31" s="167"/>
      <c r="HU31" s="167"/>
      <c r="HV31" s="167"/>
      <c r="HW31" s="167"/>
      <c r="HX31" s="167"/>
      <c r="HY31" s="167"/>
      <c r="HZ31" s="167"/>
      <c r="IA31" s="167"/>
      <c r="IB31" s="167"/>
      <c r="IC31" s="167"/>
      <c r="ID31" s="167"/>
      <c r="IE31" s="167"/>
      <c r="IF31" s="167"/>
      <c r="IG31" s="167"/>
      <c r="IH31" s="167"/>
      <c r="II31" s="167"/>
      <c r="IJ31" s="167"/>
      <c r="IK31" s="167"/>
      <c r="IL31" s="167"/>
      <c r="IM31" s="167"/>
      <c r="IN31" s="167"/>
      <c r="IO31" s="167"/>
      <c r="IP31" s="167"/>
      <c r="IQ31" s="167"/>
      <c r="IR31" s="167"/>
      <c r="IS31" s="167"/>
      <c r="IT31" s="167"/>
    </row>
    <row r="32" spans="1:254" s="1" customFormat="1" ht="15" customHeight="1">
      <c r="A32" s="170">
        <v>28</v>
      </c>
      <c r="B32" s="612" t="s">
        <v>38</v>
      </c>
      <c r="C32" s="613"/>
      <c r="D32" s="8"/>
      <c r="E32" s="473"/>
      <c r="F32" s="473"/>
      <c r="G32" s="473"/>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7"/>
      <c r="EN32" s="167"/>
      <c r="EO32" s="167"/>
      <c r="EP32" s="167"/>
      <c r="EQ32" s="167"/>
      <c r="ER32" s="167"/>
      <c r="ES32" s="167"/>
      <c r="ET32" s="167"/>
      <c r="EU32" s="167"/>
      <c r="EV32" s="167"/>
      <c r="EW32" s="167"/>
      <c r="EX32" s="167"/>
      <c r="EY32" s="167"/>
      <c r="EZ32" s="167"/>
      <c r="FA32" s="167"/>
      <c r="FB32" s="167"/>
      <c r="FC32" s="167"/>
      <c r="FD32" s="167"/>
      <c r="FE32" s="167"/>
      <c r="FF32" s="167"/>
      <c r="FG32" s="167"/>
      <c r="FH32" s="167"/>
      <c r="FI32" s="167"/>
      <c r="FJ32" s="167"/>
      <c r="FK32" s="167"/>
      <c r="FL32" s="167"/>
      <c r="FM32" s="167"/>
      <c r="FN32" s="167"/>
      <c r="FO32" s="167"/>
      <c r="FP32" s="167"/>
      <c r="FQ32" s="167"/>
      <c r="FR32" s="167"/>
      <c r="FS32" s="167"/>
      <c r="FT32" s="167"/>
      <c r="FU32" s="167"/>
      <c r="FV32" s="167"/>
      <c r="FW32" s="167"/>
      <c r="FX32" s="167"/>
      <c r="FY32" s="167"/>
      <c r="FZ32" s="167"/>
      <c r="GA32" s="167"/>
      <c r="GB32" s="167"/>
      <c r="GC32" s="167"/>
      <c r="GD32" s="167"/>
      <c r="GE32" s="167"/>
      <c r="GF32" s="167"/>
      <c r="GG32" s="167"/>
      <c r="GH32" s="167"/>
      <c r="GI32" s="167"/>
      <c r="GJ32" s="167"/>
      <c r="GK32" s="167"/>
      <c r="GL32" s="167"/>
      <c r="GM32" s="167"/>
      <c r="GN32" s="167"/>
      <c r="GO32" s="167"/>
      <c r="GP32" s="167"/>
      <c r="GQ32" s="167"/>
      <c r="GR32" s="167"/>
      <c r="GS32" s="167"/>
      <c r="GT32" s="167"/>
      <c r="GU32" s="167"/>
      <c r="GV32" s="167"/>
      <c r="GW32" s="167"/>
      <c r="GX32" s="167"/>
      <c r="GY32" s="167"/>
      <c r="GZ32" s="167"/>
      <c r="HA32" s="167"/>
      <c r="HB32" s="167"/>
      <c r="HC32" s="167"/>
      <c r="HD32" s="167"/>
      <c r="HE32" s="167"/>
      <c r="HF32" s="167"/>
      <c r="HG32" s="167"/>
      <c r="HH32" s="167"/>
      <c r="HI32" s="167"/>
      <c r="HJ32" s="167"/>
      <c r="HK32" s="167"/>
      <c r="HL32" s="167"/>
      <c r="HM32" s="167"/>
      <c r="HN32" s="167"/>
      <c r="HO32" s="167"/>
      <c r="HP32" s="167"/>
      <c r="HQ32" s="167"/>
      <c r="HR32" s="167"/>
      <c r="HS32" s="167"/>
      <c r="HT32" s="167"/>
      <c r="HU32" s="167"/>
      <c r="HV32" s="167"/>
      <c r="HW32" s="167"/>
      <c r="HX32" s="167"/>
      <c r="HY32" s="167"/>
      <c r="HZ32" s="167"/>
      <c r="IA32" s="167"/>
      <c r="IB32" s="167"/>
      <c r="IC32" s="167"/>
      <c r="ID32" s="167"/>
      <c r="IE32" s="167"/>
      <c r="IF32" s="167"/>
      <c r="IG32" s="167"/>
      <c r="IH32" s="167"/>
      <c r="II32" s="167"/>
      <c r="IJ32" s="167"/>
      <c r="IK32" s="167"/>
      <c r="IL32" s="167"/>
      <c r="IM32" s="167"/>
      <c r="IN32" s="167"/>
      <c r="IO32" s="167"/>
      <c r="IP32" s="167"/>
      <c r="IQ32" s="167"/>
      <c r="IR32" s="167"/>
      <c r="IS32" s="167"/>
      <c r="IT32" s="167"/>
    </row>
    <row r="33" spans="1:254" s="1" customFormat="1" ht="15" customHeight="1">
      <c r="A33" s="170">
        <v>29</v>
      </c>
      <c r="B33" s="612" t="s">
        <v>41</v>
      </c>
      <c r="C33" s="613"/>
      <c r="D33" s="8"/>
      <c r="E33" s="473"/>
      <c r="F33" s="473"/>
      <c r="G33" s="473"/>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c r="DB33" s="167"/>
      <c r="DC33" s="167"/>
      <c r="DD33" s="167"/>
      <c r="DE33" s="167"/>
      <c r="DF33" s="167"/>
      <c r="DG33" s="167"/>
      <c r="DH33" s="167"/>
      <c r="DI33" s="167"/>
      <c r="DJ33" s="167"/>
      <c r="DK33" s="167"/>
      <c r="DL33" s="167"/>
      <c r="DM33" s="167"/>
      <c r="DN33" s="167"/>
      <c r="DO33" s="167"/>
      <c r="DP33" s="167"/>
      <c r="DQ33" s="167"/>
      <c r="DR33" s="167"/>
      <c r="DS33" s="167"/>
      <c r="DT33" s="167"/>
      <c r="DU33" s="167"/>
      <c r="DV33" s="167"/>
      <c r="DW33" s="167"/>
      <c r="DX33" s="167"/>
      <c r="DY33" s="167"/>
      <c r="DZ33" s="167"/>
      <c r="EA33" s="167"/>
      <c r="EB33" s="167"/>
      <c r="EC33" s="167"/>
      <c r="ED33" s="167"/>
      <c r="EE33" s="167"/>
      <c r="EF33" s="167"/>
      <c r="EG33" s="167"/>
      <c r="EH33" s="167"/>
      <c r="EI33" s="167"/>
      <c r="EJ33" s="167"/>
      <c r="EK33" s="167"/>
      <c r="EL33" s="167"/>
      <c r="EM33" s="167"/>
      <c r="EN33" s="167"/>
      <c r="EO33" s="167"/>
      <c r="EP33" s="167"/>
      <c r="EQ33" s="167"/>
      <c r="ER33" s="167"/>
      <c r="ES33" s="167"/>
      <c r="ET33" s="167"/>
      <c r="EU33" s="167"/>
      <c r="EV33" s="167"/>
      <c r="EW33" s="167"/>
      <c r="EX33" s="167"/>
      <c r="EY33" s="167"/>
      <c r="EZ33" s="167"/>
      <c r="FA33" s="167"/>
      <c r="FB33" s="167"/>
      <c r="FC33" s="167"/>
      <c r="FD33" s="167"/>
      <c r="FE33" s="167"/>
      <c r="FF33" s="167"/>
      <c r="FG33" s="167"/>
      <c r="FH33" s="167"/>
      <c r="FI33" s="167"/>
      <c r="FJ33" s="167"/>
      <c r="FK33" s="167"/>
      <c r="FL33" s="167"/>
      <c r="FM33" s="167"/>
      <c r="FN33" s="167"/>
      <c r="FO33" s="167"/>
      <c r="FP33" s="167"/>
      <c r="FQ33" s="167"/>
      <c r="FR33" s="167"/>
      <c r="FS33" s="167"/>
      <c r="FT33" s="167"/>
      <c r="FU33" s="167"/>
      <c r="FV33" s="167"/>
      <c r="FW33" s="167"/>
      <c r="FX33" s="167"/>
      <c r="FY33" s="167"/>
      <c r="FZ33" s="167"/>
      <c r="GA33" s="167"/>
      <c r="GB33" s="167"/>
      <c r="GC33" s="167"/>
      <c r="GD33" s="167"/>
      <c r="GE33" s="167"/>
      <c r="GF33" s="167"/>
      <c r="GG33" s="167"/>
      <c r="GH33" s="167"/>
      <c r="GI33" s="167"/>
      <c r="GJ33" s="167"/>
      <c r="GK33" s="167"/>
      <c r="GL33" s="167"/>
      <c r="GM33" s="167"/>
      <c r="GN33" s="167"/>
      <c r="GO33" s="167"/>
      <c r="GP33" s="167"/>
      <c r="GQ33" s="167"/>
      <c r="GR33" s="167"/>
      <c r="GS33" s="167"/>
      <c r="GT33" s="167"/>
      <c r="GU33" s="167"/>
      <c r="GV33" s="167"/>
      <c r="GW33" s="167"/>
      <c r="GX33" s="167"/>
      <c r="GY33" s="167"/>
      <c r="GZ33" s="167"/>
      <c r="HA33" s="167"/>
      <c r="HB33" s="167"/>
      <c r="HC33" s="167"/>
      <c r="HD33" s="167"/>
      <c r="HE33" s="167"/>
      <c r="HF33" s="167"/>
      <c r="HG33" s="167"/>
      <c r="HH33" s="167"/>
      <c r="HI33" s="167"/>
      <c r="HJ33" s="167"/>
      <c r="HK33" s="167"/>
      <c r="HL33" s="167"/>
      <c r="HM33" s="167"/>
      <c r="HN33" s="167"/>
      <c r="HO33" s="167"/>
      <c r="HP33" s="167"/>
      <c r="HQ33" s="167"/>
      <c r="HR33" s="167"/>
      <c r="HS33" s="167"/>
      <c r="HT33" s="167"/>
      <c r="HU33" s="167"/>
      <c r="HV33" s="167"/>
      <c r="HW33" s="167"/>
      <c r="HX33" s="167"/>
      <c r="HY33" s="167"/>
      <c r="HZ33" s="167"/>
      <c r="IA33" s="167"/>
      <c r="IB33" s="167"/>
      <c r="IC33" s="167"/>
      <c r="ID33" s="167"/>
      <c r="IE33" s="167"/>
      <c r="IF33" s="167"/>
      <c r="IG33" s="167"/>
      <c r="IH33" s="167"/>
      <c r="II33" s="167"/>
      <c r="IJ33" s="167"/>
      <c r="IK33" s="167"/>
      <c r="IL33" s="167"/>
      <c r="IM33" s="167"/>
      <c r="IN33" s="167"/>
      <c r="IO33" s="167"/>
      <c r="IP33" s="167"/>
      <c r="IQ33" s="167"/>
      <c r="IR33" s="167"/>
      <c r="IS33" s="167"/>
      <c r="IT33" s="167"/>
    </row>
    <row r="34" spans="1:254" s="1" customFormat="1" ht="15" customHeight="1">
      <c r="A34" s="170">
        <v>30</v>
      </c>
      <c r="B34" s="612" t="s">
        <v>82</v>
      </c>
      <c r="C34" s="613"/>
      <c r="D34" s="8"/>
      <c r="E34" s="473"/>
      <c r="F34" s="473"/>
      <c r="G34" s="473"/>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c r="EG34" s="167"/>
      <c r="EH34" s="167"/>
      <c r="EI34" s="167"/>
      <c r="EJ34" s="167"/>
      <c r="EK34" s="167"/>
      <c r="EL34" s="167"/>
      <c r="EM34" s="167"/>
      <c r="EN34" s="167"/>
      <c r="EO34" s="167"/>
      <c r="EP34" s="167"/>
      <c r="EQ34" s="167"/>
      <c r="ER34" s="167"/>
      <c r="ES34" s="167"/>
      <c r="ET34" s="167"/>
      <c r="EU34" s="167"/>
      <c r="EV34" s="167"/>
      <c r="EW34" s="167"/>
      <c r="EX34" s="167"/>
      <c r="EY34" s="167"/>
      <c r="EZ34" s="167"/>
      <c r="FA34" s="167"/>
      <c r="FB34" s="167"/>
      <c r="FC34" s="167"/>
      <c r="FD34" s="167"/>
      <c r="FE34" s="167"/>
      <c r="FF34" s="167"/>
      <c r="FG34" s="167"/>
      <c r="FH34" s="167"/>
      <c r="FI34" s="167"/>
      <c r="FJ34" s="167"/>
      <c r="FK34" s="167"/>
      <c r="FL34" s="167"/>
      <c r="FM34" s="167"/>
      <c r="FN34" s="167"/>
      <c r="FO34" s="167"/>
      <c r="FP34" s="167"/>
      <c r="FQ34" s="167"/>
      <c r="FR34" s="167"/>
      <c r="FS34" s="167"/>
      <c r="FT34" s="167"/>
      <c r="FU34" s="167"/>
      <c r="FV34" s="167"/>
      <c r="FW34" s="167"/>
      <c r="FX34" s="167"/>
      <c r="FY34" s="167"/>
      <c r="FZ34" s="167"/>
      <c r="GA34" s="167"/>
      <c r="GB34" s="167"/>
      <c r="GC34" s="167"/>
      <c r="GD34" s="167"/>
      <c r="GE34" s="167"/>
      <c r="GF34" s="167"/>
      <c r="GG34" s="167"/>
      <c r="GH34" s="167"/>
      <c r="GI34" s="167"/>
      <c r="GJ34" s="167"/>
      <c r="GK34" s="167"/>
      <c r="GL34" s="167"/>
      <c r="GM34" s="167"/>
      <c r="GN34" s="167"/>
      <c r="GO34" s="167"/>
      <c r="GP34" s="167"/>
      <c r="GQ34" s="167"/>
      <c r="GR34" s="167"/>
      <c r="GS34" s="167"/>
      <c r="GT34" s="167"/>
      <c r="GU34" s="167"/>
      <c r="GV34" s="167"/>
      <c r="GW34" s="167"/>
      <c r="GX34" s="167"/>
      <c r="GY34" s="167"/>
      <c r="GZ34" s="167"/>
      <c r="HA34" s="167"/>
      <c r="HB34" s="167"/>
      <c r="HC34" s="167"/>
      <c r="HD34" s="167"/>
      <c r="HE34" s="167"/>
      <c r="HF34" s="167"/>
      <c r="HG34" s="167"/>
      <c r="HH34" s="167"/>
      <c r="HI34" s="167"/>
      <c r="HJ34" s="167"/>
      <c r="HK34" s="167"/>
      <c r="HL34" s="167"/>
      <c r="HM34" s="167"/>
      <c r="HN34" s="167"/>
      <c r="HO34" s="167"/>
      <c r="HP34" s="167"/>
      <c r="HQ34" s="167"/>
      <c r="HR34" s="167"/>
      <c r="HS34" s="167"/>
      <c r="HT34" s="167"/>
      <c r="HU34" s="167"/>
      <c r="HV34" s="167"/>
      <c r="HW34" s="167"/>
      <c r="HX34" s="167"/>
      <c r="HY34" s="167"/>
      <c r="HZ34" s="167"/>
      <c r="IA34" s="167"/>
      <c r="IB34" s="167"/>
      <c r="IC34" s="167"/>
      <c r="ID34" s="167"/>
      <c r="IE34" s="167"/>
      <c r="IF34" s="167"/>
      <c r="IG34" s="167"/>
      <c r="IH34" s="167"/>
      <c r="II34" s="167"/>
      <c r="IJ34" s="167"/>
      <c r="IK34" s="167"/>
      <c r="IL34" s="167"/>
      <c r="IM34" s="167"/>
      <c r="IN34" s="167"/>
      <c r="IO34" s="167"/>
      <c r="IP34" s="167"/>
      <c r="IQ34" s="167"/>
      <c r="IR34" s="167"/>
      <c r="IS34" s="167"/>
      <c r="IT34" s="167"/>
    </row>
    <row r="35" spans="1:254" s="1" customFormat="1" ht="15" customHeight="1">
      <c r="A35" s="170">
        <v>31</v>
      </c>
      <c r="B35" s="612" t="s">
        <v>84</v>
      </c>
      <c r="C35" s="613"/>
      <c r="D35" s="8"/>
      <c r="E35" s="473"/>
      <c r="F35" s="473"/>
      <c r="G35" s="473"/>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7"/>
      <c r="FG35" s="167"/>
      <c r="FH35" s="167"/>
      <c r="FI35" s="167"/>
      <c r="FJ35" s="167"/>
      <c r="FK35" s="167"/>
      <c r="FL35" s="167"/>
      <c r="FM35" s="167"/>
      <c r="FN35" s="167"/>
      <c r="FO35" s="167"/>
      <c r="FP35" s="167"/>
      <c r="FQ35" s="167"/>
      <c r="FR35" s="167"/>
      <c r="FS35" s="167"/>
      <c r="FT35" s="167"/>
      <c r="FU35" s="167"/>
      <c r="FV35" s="167"/>
      <c r="FW35" s="167"/>
      <c r="FX35" s="167"/>
      <c r="FY35" s="167"/>
      <c r="FZ35" s="167"/>
      <c r="GA35" s="167"/>
      <c r="GB35" s="167"/>
      <c r="GC35" s="167"/>
      <c r="GD35" s="167"/>
      <c r="GE35" s="167"/>
      <c r="GF35" s="167"/>
      <c r="GG35" s="167"/>
      <c r="GH35" s="167"/>
      <c r="GI35" s="167"/>
      <c r="GJ35" s="167"/>
      <c r="GK35" s="167"/>
      <c r="GL35" s="167"/>
      <c r="GM35" s="167"/>
      <c r="GN35" s="167"/>
      <c r="GO35" s="167"/>
      <c r="GP35" s="167"/>
      <c r="GQ35" s="167"/>
      <c r="GR35" s="167"/>
      <c r="GS35" s="167"/>
      <c r="GT35" s="167"/>
      <c r="GU35" s="167"/>
      <c r="GV35" s="167"/>
      <c r="GW35" s="167"/>
      <c r="GX35" s="167"/>
      <c r="GY35" s="167"/>
      <c r="GZ35" s="167"/>
      <c r="HA35" s="167"/>
      <c r="HB35" s="167"/>
      <c r="HC35" s="167"/>
      <c r="HD35" s="167"/>
      <c r="HE35" s="167"/>
      <c r="HF35" s="167"/>
      <c r="HG35" s="167"/>
      <c r="HH35" s="167"/>
      <c r="HI35" s="167"/>
      <c r="HJ35" s="167"/>
      <c r="HK35" s="167"/>
      <c r="HL35" s="167"/>
      <c r="HM35" s="167"/>
      <c r="HN35" s="167"/>
      <c r="HO35" s="167"/>
      <c r="HP35" s="167"/>
      <c r="HQ35" s="167"/>
      <c r="HR35" s="167"/>
      <c r="HS35" s="167"/>
      <c r="HT35" s="167"/>
      <c r="HU35" s="167"/>
      <c r="HV35" s="167"/>
      <c r="HW35" s="167"/>
      <c r="HX35" s="167"/>
      <c r="HY35" s="167"/>
      <c r="HZ35" s="167"/>
      <c r="IA35" s="167"/>
      <c r="IB35" s="167"/>
      <c r="IC35" s="167"/>
      <c r="ID35" s="167"/>
      <c r="IE35" s="167"/>
      <c r="IF35" s="167"/>
      <c r="IG35" s="167"/>
      <c r="IH35" s="167"/>
      <c r="II35" s="167"/>
      <c r="IJ35" s="167"/>
      <c r="IK35" s="167"/>
      <c r="IL35" s="167"/>
      <c r="IM35" s="167"/>
      <c r="IN35" s="167"/>
      <c r="IO35" s="167"/>
      <c r="IP35" s="167"/>
      <c r="IQ35" s="167"/>
      <c r="IR35" s="167"/>
      <c r="IS35" s="167"/>
      <c r="IT35" s="167"/>
    </row>
    <row r="36" spans="1:254" s="1" customFormat="1" ht="15" customHeight="1">
      <c r="A36" s="170">
        <v>32</v>
      </c>
      <c r="B36" s="612" t="s">
        <v>86</v>
      </c>
      <c r="C36" s="613"/>
      <c r="D36" s="8"/>
      <c r="E36" s="473"/>
      <c r="F36" s="473"/>
      <c r="G36" s="473"/>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c r="EP36" s="167"/>
      <c r="EQ36" s="167"/>
      <c r="ER36" s="167"/>
      <c r="ES36" s="167"/>
      <c r="ET36" s="167"/>
      <c r="EU36" s="167"/>
      <c r="EV36" s="167"/>
      <c r="EW36" s="167"/>
      <c r="EX36" s="167"/>
      <c r="EY36" s="167"/>
      <c r="EZ36" s="167"/>
      <c r="FA36" s="167"/>
      <c r="FB36" s="167"/>
      <c r="FC36" s="167"/>
      <c r="FD36" s="167"/>
      <c r="FE36" s="167"/>
      <c r="FF36" s="167"/>
      <c r="FG36" s="167"/>
      <c r="FH36" s="167"/>
      <c r="FI36" s="167"/>
      <c r="FJ36" s="167"/>
      <c r="FK36" s="167"/>
      <c r="FL36" s="167"/>
      <c r="FM36" s="167"/>
      <c r="FN36" s="167"/>
      <c r="FO36" s="167"/>
      <c r="FP36" s="167"/>
      <c r="FQ36" s="167"/>
      <c r="FR36" s="167"/>
      <c r="FS36" s="167"/>
      <c r="FT36" s="167"/>
      <c r="FU36" s="167"/>
      <c r="FV36" s="167"/>
      <c r="FW36" s="167"/>
      <c r="FX36" s="167"/>
      <c r="FY36" s="167"/>
      <c r="FZ36" s="167"/>
      <c r="GA36" s="167"/>
      <c r="GB36" s="167"/>
      <c r="GC36" s="167"/>
      <c r="GD36" s="167"/>
      <c r="GE36" s="167"/>
      <c r="GF36" s="167"/>
      <c r="GG36" s="167"/>
      <c r="GH36" s="167"/>
      <c r="GI36" s="167"/>
      <c r="GJ36" s="167"/>
      <c r="GK36" s="167"/>
      <c r="GL36" s="167"/>
      <c r="GM36" s="167"/>
      <c r="GN36" s="167"/>
      <c r="GO36" s="167"/>
      <c r="GP36" s="167"/>
      <c r="GQ36" s="167"/>
      <c r="GR36" s="167"/>
      <c r="GS36" s="167"/>
      <c r="GT36" s="167"/>
      <c r="GU36" s="167"/>
      <c r="GV36" s="167"/>
      <c r="GW36" s="167"/>
      <c r="GX36" s="167"/>
      <c r="GY36" s="167"/>
      <c r="GZ36" s="167"/>
      <c r="HA36" s="167"/>
      <c r="HB36" s="167"/>
      <c r="HC36" s="167"/>
      <c r="HD36" s="167"/>
      <c r="HE36" s="167"/>
      <c r="HF36" s="167"/>
      <c r="HG36" s="167"/>
      <c r="HH36" s="167"/>
      <c r="HI36" s="167"/>
      <c r="HJ36" s="167"/>
      <c r="HK36" s="167"/>
      <c r="HL36" s="167"/>
      <c r="HM36" s="167"/>
      <c r="HN36" s="167"/>
      <c r="HO36" s="167"/>
      <c r="HP36" s="167"/>
      <c r="HQ36" s="167"/>
      <c r="HR36" s="167"/>
      <c r="HS36" s="167"/>
      <c r="HT36" s="167"/>
      <c r="HU36" s="167"/>
      <c r="HV36" s="167"/>
      <c r="HW36" s="167"/>
      <c r="HX36" s="167"/>
      <c r="HY36" s="167"/>
      <c r="HZ36" s="167"/>
      <c r="IA36" s="167"/>
      <c r="IB36" s="167"/>
      <c r="IC36" s="167"/>
      <c r="ID36" s="167"/>
      <c r="IE36" s="167"/>
      <c r="IF36" s="167"/>
      <c r="IG36" s="167"/>
      <c r="IH36" s="167"/>
      <c r="II36" s="167"/>
      <c r="IJ36" s="167"/>
      <c r="IK36" s="167"/>
      <c r="IL36" s="167"/>
      <c r="IM36" s="167"/>
      <c r="IN36" s="167"/>
      <c r="IO36" s="167"/>
      <c r="IP36" s="167"/>
      <c r="IQ36" s="167"/>
      <c r="IR36" s="167"/>
      <c r="IS36" s="167"/>
      <c r="IT36" s="167"/>
    </row>
    <row r="37" spans="1:254" s="1" customFormat="1" ht="15" customHeight="1">
      <c r="A37" s="170">
        <v>33</v>
      </c>
      <c r="B37" s="612" t="s">
        <v>88</v>
      </c>
      <c r="C37" s="613"/>
      <c r="D37" s="247">
        <f>D38+D39+D40+D41+D42+D43</f>
        <v>0</v>
      </c>
      <c r="E37" s="473"/>
      <c r="F37" s="473"/>
      <c r="G37" s="473"/>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c r="EP37" s="167"/>
      <c r="EQ37" s="167"/>
      <c r="ER37" s="167"/>
      <c r="ES37" s="167"/>
      <c r="ET37" s="167"/>
      <c r="EU37" s="167"/>
      <c r="EV37" s="167"/>
      <c r="EW37" s="167"/>
      <c r="EX37" s="167"/>
      <c r="EY37" s="167"/>
      <c r="EZ37" s="167"/>
      <c r="FA37" s="167"/>
      <c r="FB37" s="167"/>
      <c r="FC37" s="167"/>
      <c r="FD37" s="167"/>
      <c r="FE37" s="167"/>
      <c r="FF37" s="167"/>
      <c r="FG37" s="167"/>
      <c r="FH37" s="167"/>
      <c r="FI37" s="167"/>
      <c r="FJ37" s="167"/>
      <c r="FK37" s="167"/>
      <c r="FL37" s="167"/>
      <c r="FM37" s="167"/>
      <c r="FN37" s="167"/>
      <c r="FO37" s="167"/>
      <c r="FP37" s="167"/>
      <c r="FQ37" s="167"/>
      <c r="FR37" s="167"/>
      <c r="FS37" s="167"/>
      <c r="FT37" s="167"/>
      <c r="FU37" s="167"/>
      <c r="FV37" s="167"/>
      <c r="FW37" s="167"/>
      <c r="FX37" s="167"/>
      <c r="FY37" s="167"/>
      <c r="FZ37" s="167"/>
      <c r="GA37" s="167"/>
      <c r="GB37" s="167"/>
      <c r="GC37" s="167"/>
      <c r="GD37" s="167"/>
      <c r="GE37" s="167"/>
      <c r="GF37" s="167"/>
      <c r="GG37" s="167"/>
      <c r="GH37" s="167"/>
      <c r="GI37" s="167"/>
      <c r="GJ37" s="167"/>
      <c r="GK37" s="167"/>
      <c r="GL37" s="167"/>
      <c r="GM37" s="167"/>
      <c r="GN37" s="167"/>
      <c r="GO37" s="167"/>
      <c r="GP37" s="167"/>
      <c r="GQ37" s="167"/>
      <c r="GR37" s="167"/>
      <c r="GS37" s="167"/>
      <c r="GT37" s="167"/>
      <c r="GU37" s="167"/>
      <c r="GV37" s="167"/>
      <c r="GW37" s="167"/>
      <c r="GX37" s="167"/>
      <c r="GY37" s="167"/>
      <c r="GZ37" s="167"/>
      <c r="HA37" s="167"/>
      <c r="HB37" s="167"/>
      <c r="HC37" s="167"/>
      <c r="HD37" s="167"/>
      <c r="HE37" s="167"/>
      <c r="HF37" s="167"/>
      <c r="HG37" s="167"/>
      <c r="HH37" s="167"/>
      <c r="HI37" s="167"/>
      <c r="HJ37" s="167"/>
      <c r="HK37" s="167"/>
      <c r="HL37" s="167"/>
      <c r="HM37" s="167"/>
      <c r="HN37" s="167"/>
      <c r="HO37" s="167"/>
      <c r="HP37" s="167"/>
      <c r="HQ37" s="167"/>
      <c r="HR37" s="167"/>
      <c r="HS37" s="167"/>
      <c r="HT37" s="167"/>
      <c r="HU37" s="167"/>
      <c r="HV37" s="167"/>
      <c r="HW37" s="167"/>
      <c r="HX37" s="167"/>
      <c r="HY37" s="167"/>
      <c r="HZ37" s="167"/>
      <c r="IA37" s="167"/>
      <c r="IB37" s="167"/>
      <c r="IC37" s="167"/>
      <c r="ID37" s="167"/>
      <c r="IE37" s="167"/>
      <c r="IF37" s="167"/>
      <c r="IG37" s="167"/>
      <c r="IH37" s="167"/>
      <c r="II37" s="167"/>
      <c r="IJ37" s="167"/>
      <c r="IK37" s="167"/>
      <c r="IL37" s="167"/>
      <c r="IM37" s="167"/>
      <c r="IN37" s="167"/>
      <c r="IO37" s="167"/>
      <c r="IP37" s="167"/>
      <c r="IQ37" s="167"/>
      <c r="IR37" s="167"/>
      <c r="IS37" s="167"/>
      <c r="IT37" s="167"/>
    </row>
    <row r="38" spans="1:254" s="1" customFormat="1" ht="15" customHeight="1">
      <c r="A38" s="170">
        <v>34</v>
      </c>
      <c r="B38" s="612" t="s">
        <v>90</v>
      </c>
      <c r="C38" s="613"/>
      <c r="D38" s="8"/>
      <c r="E38" s="473"/>
      <c r="F38" s="473"/>
      <c r="G38" s="473"/>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c r="EP38" s="167"/>
      <c r="EQ38" s="167"/>
      <c r="ER38" s="167"/>
      <c r="ES38" s="167"/>
      <c r="ET38" s="167"/>
      <c r="EU38" s="167"/>
      <c r="EV38" s="167"/>
      <c r="EW38" s="167"/>
      <c r="EX38" s="167"/>
      <c r="EY38" s="167"/>
      <c r="EZ38" s="167"/>
      <c r="FA38" s="167"/>
      <c r="FB38" s="167"/>
      <c r="FC38" s="167"/>
      <c r="FD38" s="167"/>
      <c r="FE38" s="167"/>
      <c r="FF38" s="167"/>
      <c r="FG38" s="167"/>
      <c r="FH38" s="167"/>
      <c r="FI38" s="167"/>
      <c r="FJ38" s="167"/>
      <c r="FK38" s="167"/>
      <c r="FL38" s="167"/>
      <c r="FM38" s="167"/>
      <c r="FN38" s="167"/>
      <c r="FO38" s="167"/>
      <c r="FP38" s="167"/>
      <c r="FQ38" s="167"/>
      <c r="FR38" s="167"/>
      <c r="FS38" s="167"/>
      <c r="FT38" s="167"/>
      <c r="FU38" s="167"/>
      <c r="FV38" s="167"/>
      <c r="FW38" s="167"/>
      <c r="FX38" s="167"/>
      <c r="FY38" s="167"/>
      <c r="FZ38" s="167"/>
      <c r="GA38" s="167"/>
      <c r="GB38" s="167"/>
      <c r="GC38" s="167"/>
      <c r="GD38" s="167"/>
      <c r="GE38" s="167"/>
      <c r="GF38" s="167"/>
      <c r="GG38" s="167"/>
      <c r="GH38" s="167"/>
      <c r="GI38" s="167"/>
      <c r="GJ38" s="167"/>
      <c r="GK38" s="167"/>
      <c r="GL38" s="167"/>
      <c r="GM38" s="167"/>
      <c r="GN38" s="167"/>
      <c r="GO38" s="167"/>
      <c r="GP38" s="167"/>
      <c r="GQ38" s="167"/>
      <c r="GR38" s="167"/>
      <c r="GS38" s="167"/>
      <c r="GT38" s="167"/>
      <c r="GU38" s="167"/>
      <c r="GV38" s="167"/>
      <c r="GW38" s="167"/>
      <c r="GX38" s="167"/>
      <c r="GY38" s="167"/>
      <c r="GZ38" s="167"/>
      <c r="HA38" s="167"/>
      <c r="HB38" s="167"/>
      <c r="HC38" s="167"/>
      <c r="HD38" s="167"/>
      <c r="HE38" s="167"/>
      <c r="HF38" s="167"/>
      <c r="HG38" s="167"/>
      <c r="HH38" s="167"/>
      <c r="HI38" s="167"/>
      <c r="HJ38" s="167"/>
      <c r="HK38" s="167"/>
      <c r="HL38" s="167"/>
      <c r="HM38" s="167"/>
      <c r="HN38" s="167"/>
      <c r="HO38" s="167"/>
      <c r="HP38" s="167"/>
      <c r="HQ38" s="167"/>
      <c r="HR38" s="167"/>
      <c r="HS38" s="167"/>
      <c r="HT38" s="167"/>
      <c r="HU38" s="167"/>
      <c r="HV38" s="167"/>
      <c r="HW38" s="167"/>
      <c r="HX38" s="167"/>
      <c r="HY38" s="167"/>
      <c r="HZ38" s="167"/>
      <c r="IA38" s="167"/>
      <c r="IB38" s="167"/>
      <c r="IC38" s="167"/>
      <c r="ID38" s="167"/>
      <c r="IE38" s="167"/>
      <c r="IF38" s="167"/>
      <c r="IG38" s="167"/>
      <c r="IH38" s="167"/>
      <c r="II38" s="167"/>
      <c r="IJ38" s="167"/>
      <c r="IK38" s="167"/>
      <c r="IL38" s="167"/>
      <c r="IM38" s="167"/>
      <c r="IN38" s="167"/>
      <c r="IO38" s="167"/>
      <c r="IP38" s="167"/>
      <c r="IQ38" s="167"/>
      <c r="IR38" s="167"/>
      <c r="IS38" s="167"/>
      <c r="IT38" s="167"/>
    </row>
    <row r="39" spans="1:254" s="1" customFormat="1" ht="15" customHeight="1">
      <c r="A39" s="170">
        <v>35</v>
      </c>
      <c r="B39" s="612" t="s">
        <v>92</v>
      </c>
      <c r="C39" s="613"/>
      <c r="D39" s="8"/>
      <c r="E39" s="473"/>
      <c r="F39" s="473"/>
      <c r="G39" s="473"/>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c r="EP39" s="167"/>
      <c r="EQ39" s="167"/>
      <c r="ER39" s="167"/>
      <c r="ES39" s="167"/>
      <c r="ET39" s="167"/>
      <c r="EU39" s="167"/>
      <c r="EV39" s="167"/>
      <c r="EW39" s="167"/>
      <c r="EX39" s="167"/>
      <c r="EY39" s="167"/>
      <c r="EZ39" s="167"/>
      <c r="FA39" s="167"/>
      <c r="FB39" s="167"/>
      <c r="FC39" s="167"/>
      <c r="FD39" s="167"/>
      <c r="FE39" s="167"/>
      <c r="FF39" s="167"/>
      <c r="FG39" s="167"/>
      <c r="FH39" s="167"/>
      <c r="FI39" s="167"/>
      <c r="FJ39" s="167"/>
      <c r="FK39" s="167"/>
      <c r="FL39" s="167"/>
      <c r="FM39" s="167"/>
      <c r="FN39" s="167"/>
      <c r="FO39" s="167"/>
      <c r="FP39" s="167"/>
      <c r="FQ39" s="167"/>
      <c r="FR39" s="167"/>
      <c r="FS39" s="167"/>
      <c r="FT39" s="167"/>
      <c r="FU39" s="167"/>
      <c r="FV39" s="167"/>
      <c r="FW39" s="167"/>
      <c r="FX39" s="167"/>
      <c r="FY39" s="167"/>
      <c r="FZ39" s="167"/>
      <c r="GA39" s="167"/>
      <c r="GB39" s="167"/>
      <c r="GC39" s="167"/>
      <c r="GD39" s="167"/>
      <c r="GE39" s="167"/>
      <c r="GF39" s="167"/>
      <c r="GG39" s="167"/>
      <c r="GH39" s="167"/>
      <c r="GI39" s="167"/>
      <c r="GJ39" s="167"/>
      <c r="GK39" s="167"/>
      <c r="GL39" s="167"/>
      <c r="GM39" s="167"/>
      <c r="GN39" s="167"/>
      <c r="GO39" s="167"/>
      <c r="GP39" s="167"/>
      <c r="GQ39" s="167"/>
      <c r="GR39" s="167"/>
      <c r="GS39" s="167"/>
      <c r="GT39" s="167"/>
      <c r="GU39" s="167"/>
      <c r="GV39" s="167"/>
      <c r="GW39" s="167"/>
      <c r="GX39" s="167"/>
      <c r="GY39" s="167"/>
      <c r="GZ39" s="167"/>
      <c r="HA39" s="167"/>
      <c r="HB39" s="167"/>
      <c r="HC39" s="167"/>
      <c r="HD39" s="167"/>
      <c r="HE39" s="167"/>
      <c r="HF39" s="167"/>
      <c r="HG39" s="167"/>
      <c r="HH39" s="167"/>
      <c r="HI39" s="167"/>
      <c r="HJ39" s="167"/>
      <c r="HK39" s="167"/>
      <c r="HL39" s="167"/>
      <c r="HM39" s="167"/>
      <c r="HN39" s="167"/>
      <c r="HO39" s="167"/>
      <c r="HP39" s="167"/>
      <c r="HQ39" s="167"/>
      <c r="HR39" s="167"/>
      <c r="HS39" s="167"/>
      <c r="HT39" s="167"/>
      <c r="HU39" s="167"/>
      <c r="HV39" s="167"/>
      <c r="HW39" s="167"/>
      <c r="HX39" s="167"/>
      <c r="HY39" s="167"/>
      <c r="HZ39" s="167"/>
      <c r="IA39" s="167"/>
      <c r="IB39" s="167"/>
      <c r="IC39" s="167"/>
      <c r="ID39" s="167"/>
      <c r="IE39" s="167"/>
      <c r="IF39" s="167"/>
      <c r="IG39" s="167"/>
      <c r="IH39" s="167"/>
      <c r="II39" s="167"/>
      <c r="IJ39" s="167"/>
      <c r="IK39" s="167"/>
      <c r="IL39" s="167"/>
      <c r="IM39" s="167"/>
      <c r="IN39" s="167"/>
      <c r="IO39" s="167"/>
      <c r="IP39" s="167"/>
      <c r="IQ39" s="167"/>
      <c r="IR39" s="167"/>
      <c r="IS39" s="167"/>
      <c r="IT39" s="167"/>
    </row>
    <row r="40" spans="1:254" s="1" customFormat="1" ht="15" customHeight="1">
      <c r="A40" s="170">
        <v>36</v>
      </c>
      <c r="B40" s="612" t="s">
        <v>94</v>
      </c>
      <c r="C40" s="613"/>
      <c r="D40" s="8"/>
      <c r="E40" s="473"/>
      <c r="F40" s="473"/>
      <c r="G40" s="473"/>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c r="EP40" s="167"/>
      <c r="EQ40" s="167"/>
      <c r="ER40" s="167"/>
      <c r="ES40" s="167"/>
      <c r="ET40" s="167"/>
      <c r="EU40" s="167"/>
      <c r="EV40" s="167"/>
      <c r="EW40" s="167"/>
      <c r="EX40" s="167"/>
      <c r="EY40" s="167"/>
      <c r="EZ40" s="167"/>
      <c r="FA40" s="167"/>
      <c r="FB40" s="167"/>
      <c r="FC40" s="167"/>
      <c r="FD40" s="167"/>
      <c r="FE40" s="167"/>
      <c r="FF40" s="167"/>
      <c r="FG40" s="167"/>
      <c r="FH40" s="167"/>
      <c r="FI40" s="167"/>
      <c r="FJ40" s="167"/>
      <c r="FK40" s="167"/>
      <c r="FL40" s="167"/>
      <c r="FM40" s="167"/>
      <c r="FN40" s="167"/>
      <c r="FO40" s="167"/>
      <c r="FP40" s="167"/>
      <c r="FQ40" s="167"/>
      <c r="FR40" s="167"/>
      <c r="FS40" s="167"/>
      <c r="FT40" s="167"/>
      <c r="FU40" s="167"/>
      <c r="FV40" s="167"/>
      <c r="FW40" s="167"/>
      <c r="FX40" s="167"/>
      <c r="FY40" s="167"/>
      <c r="FZ40" s="167"/>
      <c r="GA40" s="167"/>
      <c r="GB40" s="167"/>
      <c r="GC40" s="167"/>
      <c r="GD40" s="167"/>
      <c r="GE40" s="167"/>
      <c r="GF40" s="167"/>
      <c r="GG40" s="167"/>
      <c r="GH40" s="167"/>
      <c r="GI40" s="167"/>
      <c r="GJ40" s="167"/>
      <c r="GK40" s="167"/>
      <c r="GL40" s="167"/>
      <c r="GM40" s="167"/>
      <c r="GN40" s="167"/>
      <c r="GO40" s="167"/>
      <c r="GP40" s="167"/>
      <c r="GQ40" s="167"/>
      <c r="GR40" s="167"/>
      <c r="GS40" s="167"/>
      <c r="GT40" s="167"/>
      <c r="GU40" s="167"/>
      <c r="GV40" s="167"/>
      <c r="GW40" s="167"/>
      <c r="GX40" s="167"/>
      <c r="GY40" s="167"/>
      <c r="GZ40" s="167"/>
      <c r="HA40" s="167"/>
      <c r="HB40" s="167"/>
      <c r="HC40" s="167"/>
      <c r="HD40" s="167"/>
      <c r="HE40" s="167"/>
      <c r="HF40" s="167"/>
      <c r="HG40" s="167"/>
      <c r="HH40" s="167"/>
      <c r="HI40" s="167"/>
      <c r="HJ40" s="167"/>
      <c r="HK40" s="167"/>
      <c r="HL40" s="167"/>
      <c r="HM40" s="167"/>
      <c r="HN40" s="167"/>
      <c r="HO40" s="167"/>
      <c r="HP40" s="167"/>
      <c r="HQ40" s="167"/>
      <c r="HR40" s="167"/>
      <c r="HS40" s="167"/>
      <c r="HT40" s="167"/>
      <c r="HU40" s="167"/>
      <c r="HV40" s="167"/>
      <c r="HW40" s="167"/>
      <c r="HX40" s="167"/>
      <c r="HY40" s="167"/>
      <c r="HZ40" s="167"/>
      <c r="IA40" s="167"/>
      <c r="IB40" s="167"/>
      <c r="IC40" s="167"/>
      <c r="ID40" s="167"/>
      <c r="IE40" s="167"/>
      <c r="IF40" s="167"/>
      <c r="IG40" s="167"/>
      <c r="IH40" s="167"/>
      <c r="II40" s="167"/>
      <c r="IJ40" s="167"/>
      <c r="IK40" s="167"/>
      <c r="IL40" s="167"/>
      <c r="IM40" s="167"/>
      <c r="IN40" s="167"/>
      <c r="IO40" s="167"/>
      <c r="IP40" s="167"/>
      <c r="IQ40" s="167"/>
      <c r="IR40" s="167"/>
      <c r="IS40" s="167"/>
      <c r="IT40" s="167"/>
    </row>
    <row r="41" spans="1:254" s="1" customFormat="1" ht="15" customHeight="1">
      <c r="A41" s="170">
        <v>37</v>
      </c>
      <c r="B41" s="612" t="s">
        <v>96</v>
      </c>
      <c r="C41" s="613"/>
      <c r="D41" s="8"/>
      <c r="E41" s="473"/>
      <c r="F41" s="473"/>
      <c r="G41" s="473"/>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c r="EP41" s="167"/>
      <c r="EQ41" s="167"/>
      <c r="ER41" s="167"/>
      <c r="ES41" s="167"/>
      <c r="ET41" s="167"/>
      <c r="EU41" s="167"/>
      <c r="EV41" s="167"/>
      <c r="EW41" s="167"/>
      <c r="EX41" s="167"/>
      <c r="EY41" s="167"/>
      <c r="EZ41" s="167"/>
      <c r="FA41" s="167"/>
      <c r="FB41" s="167"/>
      <c r="FC41" s="167"/>
      <c r="FD41" s="167"/>
      <c r="FE41" s="167"/>
      <c r="FF41" s="167"/>
      <c r="FG41" s="167"/>
      <c r="FH41" s="167"/>
      <c r="FI41" s="167"/>
      <c r="FJ41" s="167"/>
      <c r="FK41" s="167"/>
      <c r="FL41" s="167"/>
      <c r="FM41" s="167"/>
      <c r="FN41" s="167"/>
      <c r="FO41" s="167"/>
      <c r="FP41" s="167"/>
      <c r="FQ41" s="167"/>
      <c r="FR41" s="167"/>
      <c r="FS41" s="167"/>
      <c r="FT41" s="167"/>
      <c r="FU41" s="167"/>
      <c r="FV41" s="167"/>
      <c r="FW41" s="167"/>
      <c r="FX41" s="167"/>
      <c r="FY41" s="167"/>
      <c r="FZ41" s="167"/>
      <c r="GA41" s="167"/>
      <c r="GB41" s="167"/>
      <c r="GC41" s="167"/>
      <c r="GD41" s="167"/>
      <c r="GE41" s="167"/>
      <c r="GF41" s="167"/>
      <c r="GG41" s="167"/>
      <c r="GH41" s="167"/>
      <c r="GI41" s="167"/>
      <c r="GJ41" s="167"/>
      <c r="GK41" s="167"/>
      <c r="GL41" s="167"/>
      <c r="GM41" s="167"/>
      <c r="GN41" s="167"/>
      <c r="GO41" s="167"/>
      <c r="GP41" s="167"/>
      <c r="GQ41" s="167"/>
      <c r="GR41" s="167"/>
      <c r="GS41" s="167"/>
      <c r="GT41" s="167"/>
      <c r="GU41" s="167"/>
      <c r="GV41" s="167"/>
      <c r="GW41" s="167"/>
      <c r="GX41" s="167"/>
      <c r="GY41" s="167"/>
      <c r="GZ41" s="167"/>
      <c r="HA41" s="167"/>
      <c r="HB41" s="167"/>
      <c r="HC41" s="167"/>
      <c r="HD41" s="167"/>
      <c r="HE41" s="167"/>
      <c r="HF41" s="167"/>
      <c r="HG41" s="167"/>
      <c r="HH41" s="167"/>
      <c r="HI41" s="167"/>
      <c r="HJ41" s="167"/>
      <c r="HK41" s="167"/>
      <c r="HL41" s="167"/>
      <c r="HM41" s="167"/>
      <c r="HN41" s="167"/>
      <c r="HO41" s="167"/>
      <c r="HP41" s="167"/>
      <c r="HQ41" s="167"/>
      <c r="HR41" s="167"/>
      <c r="HS41" s="167"/>
      <c r="HT41" s="167"/>
      <c r="HU41" s="167"/>
      <c r="HV41" s="167"/>
      <c r="HW41" s="167"/>
      <c r="HX41" s="167"/>
      <c r="HY41" s="167"/>
      <c r="HZ41" s="167"/>
      <c r="IA41" s="167"/>
      <c r="IB41" s="167"/>
      <c r="IC41" s="167"/>
      <c r="ID41" s="167"/>
      <c r="IE41" s="167"/>
      <c r="IF41" s="167"/>
      <c r="IG41" s="167"/>
      <c r="IH41" s="167"/>
      <c r="II41" s="167"/>
      <c r="IJ41" s="167"/>
      <c r="IK41" s="167"/>
      <c r="IL41" s="167"/>
      <c r="IM41" s="167"/>
      <c r="IN41" s="167"/>
      <c r="IO41" s="167"/>
      <c r="IP41" s="167"/>
      <c r="IQ41" s="167"/>
      <c r="IR41" s="167"/>
      <c r="IS41" s="167"/>
      <c r="IT41" s="167"/>
    </row>
    <row r="42" spans="1:254" s="1" customFormat="1" ht="15" customHeight="1">
      <c r="A42" s="170">
        <v>38</v>
      </c>
      <c r="B42" s="612" t="s">
        <v>98</v>
      </c>
      <c r="C42" s="613"/>
      <c r="D42" s="8"/>
      <c r="E42" s="473"/>
      <c r="F42" s="473"/>
      <c r="G42" s="473"/>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c r="EP42" s="167"/>
      <c r="EQ42" s="167"/>
      <c r="ER42" s="167"/>
      <c r="ES42" s="167"/>
      <c r="ET42" s="167"/>
      <c r="EU42" s="167"/>
      <c r="EV42" s="167"/>
      <c r="EW42" s="167"/>
      <c r="EX42" s="167"/>
      <c r="EY42" s="167"/>
      <c r="EZ42" s="167"/>
      <c r="FA42" s="167"/>
      <c r="FB42" s="167"/>
      <c r="FC42" s="167"/>
      <c r="FD42" s="167"/>
      <c r="FE42" s="167"/>
      <c r="FF42" s="167"/>
      <c r="FG42" s="167"/>
      <c r="FH42" s="167"/>
      <c r="FI42" s="167"/>
      <c r="FJ42" s="167"/>
      <c r="FK42" s="167"/>
      <c r="FL42" s="167"/>
      <c r="FM42" s="167"/>
      <c r="FN42" s="167"/>
      <c r="FO42" s="167"/>
      <c r="FP42" s="167"/>
      <c r="FQ42" s="167"/>
      <c r="FR42" s="167"/>
      <c r="FS42" s="167"/>
      <c r="FT42" s="167"/>
      <c r="FU42" s="167"/>
      <c r="FV42" s="167"/>
      <c r="FW42" s="167"/>
      <c r="FX42" s="167"/>
      <c r="FY42" s="167"/>
      <c r="FZ42" s="167"/>
      <c r="GA42" s="167"/>
      <c r="GB42" s="167"/>
      <c r="GC42" s="167"/>
      <c r="GD42" s="167"/>
      <c r="GE42" s="167"/>
      <c r="GF42" s="167"/>
      <c r="GG42" s="167"/>
      <c r="GH42" s="167"/>
      <c r="GI42" s="167"/>
      <c r="GJ42" s="167"/>
      <c r="GK42" s="167"/>
      <c r="GL42" s="167"/>
      <c r="GM42" s="167"/>
      <c r="GN42" s="167"/>
      <c r="GO42" s="167"/>
      <c r="GP42" s="167"/>
      <c r="GQ42" s="167"/>
      <c r="GR42" s="167"/>
      <c r="GS42" s="167"/>
      <c r="GT42" s="167"/>
      <c r="GU42" s="167"/>
      <c r="GV42" s="167"/>
      <c r="GW42" s="167"/>
      <c r="GX42" s="167"/>
      <c r="GY42" s="167"/>
      <c r="GZ42" s="167"/>
      <c r="HA42" s="167"/>
      <c r="HB42" s="167"/>
      <c r="HC42" s="167"/>
      <c r="HD42" s="167"/>
      <c r="HE42" s="167"/>
      <c r="HF42" s="167"/>
      <c r="HG42" s="167"/>
      <c r="HH42" s="167"/>
      <c r="HI42" s="167"/>
      <c r="HJ42" s="167"/>
      <c r="HK42" s="167"/>
      <c r="HL42" s="167"/>
      <c r="HM42" s="167"/>
      <c r="HN42" s="167"/>
      <c r="HO42" s="167"/>
      <c r="HP42" s="167"/>
      <c r="HQ42" s="167"/>
      <c r="HR42" s="167"/>
      <c r="HS42" s="167"/>
      <c r="HT42" s="167"/>
      <c r="HU42" s="167"/>
      <c r="HV42" s="167"/>
      <c r="HW42" s="167"/>
      <c r="HX42" s="167"/>
      <c r="HY42" s="167"/>
      <c r="HZ42" s="167"/>
      <c r="IA42" s="167"/>
      <c r="IB42" s="167"/>
      <c r="IC42" s="167"/>
      <c r="ID42" s="167"/>
      <c r="IE42" s="167"/>
      <c r="IF42" s="167"/>
      <c r="IG42" s="167"/>
      <c r="IH42" s="167"/>
      <c r="II42" s="167"/>
      <c r="IJ42" s="167"/>
      <c r="IK42" s="167"/>
      <c r="IL42" s="167"/>
      <c r="IM42" s="167"/>
      <c r="IN42" s="167"/>
      <c r="IO42" s="167"/>
      <c r="IP42" s="167"/>
      <c r="IQ42" s="167"/>
      <c r="IR42" s="167"/>
      <c r="IS42" s="167"/>
      <c r="IT42" s="167"/>
    </row>
    <row r="43" spans="1:254" s="1" customFormat="1" ht="15" customHeight="1">
      <c r="A43" s="170">
        <v>39</v>
      </c>
      <c r="B43" s="612" t="s">
        <v>100</v>
      </c>
      <c r="C43" s="613"/>
      <c r="D43" s="8"/>
      <c r="E43" s="473"/>
      <c r="F43" s="473"/>
      <c r="G43" s="473"/>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c r="EP43" s="167"/>
      <c r="EQ43" s="167"/>
      <c r="ER43" s="167"/>
      <c r="ES43" s="167"/>
      <c r="ET43" s="167"/>
      <c r="EU43" s="167"/>
      <c r="EV43" s="167"/>
      <c r="EW43" s="167"/>
      <c r="EX43" s="167"/>
      <c r="EY43" s="167"/>
      <c r="EZ43" s="167"/>
      <c r="FA43" s="167"/>
      <c r="FB43" s="167"/>
      <c r="FC43" s="167"/>
      <c r="FD43" s="167"/>
      <c r="FE43" s="167"/>
      <c r="FF43" s="167"/>
      <c r="FG43" s="167"/>
      <c r="FH43" s="167"/>
      <c r="FI43" s="167"/>
      <c r="FJ43" s="167"/>
      <c r="FK43" s="167"/>
      <c r="FL43" s="167"/>
      <c r="FM43" s="167"/>
      <c r="FN43" s="167"/>
      <c r="FO43" s="167"/>
      <c r="FP43" s="167"/>
      <c r="FQ43" s="167"/>
      <c r="FR43" s="167"/>
      <c r="FS43" s="167"/>
      <c r="FT43" s="167"/>
      <c r="FU43" s="167"/>
      <c r="FV43" s="167"/>
      <c r="FW43" s="167"/>
      <c r="FX43" s="167"/>
      <c r="FY43" s="167"/>
      <c r="FZ43" s="167"/>
      <c r="GA43" s="167"/>
      <c r="GB43" s="167"/>
      <c r="GC43" s="167"/>
      <c r="GD43" s="167"/>
      <c r="GE43" s="167"/>
      <c r="GF43" s="167"/>
      <c r="GG43" s="167"/>
      <c r="GH43" s="167"/>
      <c r="GI43" s="167"/>
      <c r="GJ43" s="167"/>
      <c r="GK43" s="167"/>
      <c r="GL43" s="167"/>
      <c r="GM43" s="167"/>
      <c r="GN43" s="167"/>
      <c r="GO43" s="167"/>
      <c r="GP43" s="167"/>
      <c r="GQ43" s="167"/>
      <c r="GR43" s="167"/>
      <c r="GS43" s="167"/>
      <c r="GT43" s="167"/>
      <c r="GU43" s="167"/>
      <c r="GV43" s="167"/>
      <c r="GW43" s="167"/>
      <c r="GX43" s="167"/>
      <c r="GY43" s="167"/>
      <c r="GZ43" s="167"/>
      <c r="HA43" s="167"/>
      <c r="HB43" s="167"/>
      <c r="HC43" s="167"/>
      <c r="HD43" s="167"/>
      <c r="HE43" s="167"/>
      <c r="HF43" s="167"/>
      <c r="HG43" s="167"/>
      <c r="HH43" s="167"/>
      <c r="HI43" s="167"/>
      <c r="HJ43" s="167"/>
      <c r="HK43" s="167"/>
      <c r="HL43" s="167"/>
      <c r="HM43" s="167"/>
      <c r="HN43" s="167"/>
      <c r="HO43" s="167"/>
      <c r="HP43" s="167"/>
      <c r="HQ43" s="167"/>
      <c r="HR43" s="167"/>
      <c r="HS43" s="167"/>
      <c r="HT43" s="167"/>
      <c r="HU43" s="167"/>
      <c r="HV43" s="167"/>
      <c r="HW43" s="167"/>
      <c r="HX43" s="167"/>
      <c r="HY43" s="167"/>
      <c r="HZ43" s="167"/>
      <c r="IA43" s="167"/>
      <c r="IB43" s="167"/>
      <c r="IC43" s="167"/>
      <c r="ID43" s="167"/>
      <c r="IE43" s="167"/>
      <c r="IF43" s="167"/>
      <c r="IG43" s="167"/>
      <c r="IH43" s="167"/>
      <c r="II43" s="167"/>
      <c r="IJ43" s="167"/>
      <c r="IK43" s="167"/>
      <c r="IL43" s="167"/>
      <c r="IM43" s="167"/>
      <c r="IN43" s="167"/>
      <c r="IO43" s="167"/>
      <c r="IP43" s="167"/>
      <c r="IQ43" s="167"/>
      <c r="IR43" s="167"/>
      <c r="IS43" s="167"/>
      <c r="IT43" s="167"/>
    </row>
    <row r="44" spans="1:254" s="1" customFormat="1" ht="15" hidden="1" customHeight="1">
      <c r="A44" s="167"/>
      <c r="B44" s="167"/>
      <c r="C44" s="167"/>
      <c r="D44" s="2"/>
      <c r="E44" s="473"/>
      <c r="F44" s="473"/>
      <c r="G44" s="473"/>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row>
    <row r="45" spans="1:254" s="1" customFormat="1" ht="15" hidden="1" customHeight="1">
      <c r="A45" s="158"/>
      <c r="B45" s="158"/>
      <c r="C45" s="167"/>
      <c r="D45" s="2"/>
      <c r="E45" s="473"/>
      <c r="F45" s="473"/>
      <c r="G45" s="473"/>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c r="DU45" s="167"/>
      <c r="DV45" s="167"/>
      <c r="DW45" s="167"/>
      <c r="DX45" s="167"/>
      <c r="DY45" s="167"/>
      <c r="DZ45" s="167"/>
      <c r="EA45" s="167"/>
      <c r="EB45" s="167"/>
      <c r="EC45" s="167"/>
      <c r="ED45" s="167"/>
      <c r="EE45" s="167"/>
      <c r="EF45" s="167"/>
      <c r="EG45" s="167"/>
      <c r="EH45" s="167"/>
      <c r="EI45" s="167"/>
      <c r="EJ45" s="167"/>
      <c r="EK45" s="167"/>
      <c r="EL45" s="167"/>
      <c r="EM45" s="167"/>
      <c r="EN45" s="167"/>
      <c r="EO45" s="167"/>
      <c r="EP45" s="167"/>
      <c r="EQ45" s="167"/>
      <c r="ER45" s="167"/>
      <c r="ES45" s="167"/>
      <c r="ET45" s="167"/>
      <c r="EU45" s="167"/>
      <c r="EV45" s="167"/>
      <c r="EW45" s="167"/>
      <c r="EX45" s="167"/>
      <c r="EY45" s="167"/>
      <c r="EZ45" s="167"/>
      <c r="FA45" s="167"/>
      <c r="FB45" s="167"/>
      <c r="FC45" s="167"/>
      <c r="FD45" s="167"/>
      <c r="FE45" s="167"/>
      <c r="FF45" s="167"/>
      <c r="FG45" s="167"/>
      <c r="FH45" s="167"/>
      <c r="FI45" s="167"/>
      <c r="FJ45" s="167"/>
      <c r="FK45" s="167"/>
      <c r="FL45" s="167"/>
      <c r="FM45" s="167"/>
      <c r="FN45" s="167"/>
      <c r="FO45" s="167"/>
      <c r="FP45" s="167"/>
      <c r="FQ45" s="167"/>
      <c r="FR45" s="167"/>
      <c r="FS45" s="167"/>
      <c r="FT45" s="167"/>
      <c r="FU45" s="167"/>
      <c r="FV45" s="167"/>
      <c r="FW45" s="167"/>
      <c r="FX45" s="167"/>
      <c r="FY45" s="167"/>
      <c r="FZ45" s="167"/>
      <c r="GA45" s="167"/>
      <c r="GB45" s="167"/>
      <c r="GC45" s="167"/>
      <c r="GD45" s="167"/>
      <c r="GE45" s="167"/>
      <c r="GF45" s="167"/>
      <c r="GG45" s="167"/>
      <c r="GH45" s="167"/>
      <c r="GI45" s="167"/>
      <c r="GJ45" s="167"/>
      <c r="GK45" s="167"/>
      <c r="GL45" s="167"/>
      <c r="GM45" s="167"/>
      <c r="GN45" s="167"/>
      <c r="GO45" s="167"/>
      <c r="GP45" s="167"/>
      <c r="GQ45" s="167"/>
      <c r="GR45" s="167"/>
      <c r="GS45" s="167"/>
      <c r="GT45" s="167"/>
      <c r="GU45" s="167"/>
      <c r="GV45" s="167"/>
      <c r="GW45" s="167"/>
      <c r="GX45" s="167"/>
      <c r="GY45" s="167"/>
      <c r="GZ45" s="167"/>
      <c r="HA45" s="167"/>
      <c r="HB45" s="167"/>
      <c r="HC45" s="167"/>
      <c r="HD45" s="167"/>
      <c r="HE45" s="167"/>
      <c r="HF45" s="167"/>
      <c r="HG45" s="167"/>
      <c r="HH45" s="167"/>
      <c r="HI45" s="167"/>
      <c r="HJ45" s="167"/>
      <c r="HK45" s="167"/>
      <c r="HL45" s="167"/>
      <c r="HM45" s="167"/>
      <c r="HN45" s="167"/>
      <c r="HO45" s="167"/>
      <c r="HP45" s="167"/>
      <c r="HQ45" s="167"/>
      <c r="HR45" s="167"/>
      <c r="HS45" s="167"/>
      <c r="HT45" s="167"/>
      <c r="HU45" s="167"/>
      <c r="HV45" s="167"/>
      <c r="HW45" s="167"/>
      <c r="HX45" s="167"/>
      <c r="HY45" s="167"/>
      <c r="HZ45" s="167"/>
      <c r="IA45" s="167"/>
      <c r="IB45" s="167"/>
      <c r="IC45" s="167"/>
      <c r="ID45" s="167"/>
      <c r="IE45" s="167"/>
      <c r="IF45" s="167"/>
      <c r="IG45" s="167"/>
      <c r="IH45" s="167"/>
      <c r="II45" s="167"/>
      <c r="IJ45" s="167"/>
      <c r="IK45" s="167"/>
      <c r="IL45" s="167"/>
      <c r="IM45" s="167"/>
      <c r="IN45" s="167"/>
      <c r="IO45" s="167"/>
      <c r="IP45" s="167"/>
      <c r="IQ45" s="167"/>
      <c r="IR45" s="167"/>
      <c r="IS45" s="167"/>
      <c r="IT45" s="167"/>
    </row>
    <row r="46" spans="1:254" s="1" customFormat="1" ht="15" hidden="1" customHeight="1">
      <c r="A46" s="167"/>
      <c r="B46" s="167"/>
      <c r="C46" s="167"/>
      <c r="D46" s="2"/>
      <c r="E46" s="473"/>
      <c r="F46" s="473"/>
      <c r="G46" s="473"/>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167"/>
      <c r="EB46" s="167"/>
      <c r="EC46" s="167"/>
      <c r="ED46" s="167"/>
      <c r="EE46" s="167"/>
      <c r="EF46" s="167"/>
      <c r="EG46" s="167"/>
      <c r="EH46" s="167"/>
      <c r="EI46" s="167"/>
      <c r="EJ46" s="167"/>
      <c r="EK46" s="167"/>
      <c r="EL46" s="167"/>
      <c r="EM46" s="167"/>
      <c r="EN46" s="167"/>
      <c r="EO46" s="167"/>
      <c r="EP46" s="167"/>
      <c r="EQ46" s="167"/>
      <c r="ER46" s="167"/>
      <c r="ES46" s="167"/>
      <c r="ET46" s="167"/>
      <c r="EU46" s="167"/>
      <c r="EV46" s="167"/>
      <c r="EW46" s="167"/>
      <c r="EX46" s="167"/>
      <c r="EY46" s="167"/>
      <c r="EZ46" s="167"/>
      <c r="FA46" s="167"/>
      <c r="FB46" s="167"/>
      <c r="FC46" s="167"/>
      <c r="FD46" s="167"/>
      <c r="FE46" s="167"/>
      <c r="FF46" s="167"/>
      <c r="FG46" s="167"/>
      <c r="FH46" s="167"/>
      <c r="FI46" s="167"/>
      <c r="FJ46" s="167"/>
      <c r="FK46" s="167"/>
      <c r="FL46" s="167"/>
      <c r="FM46" s="167"/>
      <c r="FN46" s="167"/>
      <c r="FO46" s="167"/>
      <c r="FP46" s="167"/>
      <c r="FQ46" s="167"/>
      <c r="FR46" s="167"/>
      <c r="FS46" s="167"/>
      <c r="FT46" s="167"/>
      <c r="FU46" s="167"/>
      <c r="FV46" s="167"/>
      <c r="FW46" s="167"/>
      <c r="FX46" s="167"/>
      <c r="FY46" s="167"/>
      <c r="FZ46" s="167"/>
      <c r="GA46" s="167"/>
      <c r="GB46" s="167"/>
      <c r="GC46" s="167"/>
      <c r="GD46" s="167"/>
      <c r="GE46" s="167"/>
      <c r="GF46" s="167"/>
      <c r="GG46" s="167"/>
      <c r="GH46" s="167"/>
      <c r="GI46" s="167"/>
      <c r="GJ46" s="167"/>
      <c r="GK46" s="167"/>
      <c r="GL46" s="167"/>
      <c r="GM46" s="167"/>
      <c r="GN46" s="167"/>
      <c r="GO46" s="167"/>
      <c r="GP46" s="167"/>
      <c r="GQ46" s="167"/>
      <c r="GR46" s="167"/>
      <c r="GS46" s="167"/>
      <c r="GT46" s="167"/>
      <c r="GU46" s="167"/>
      <c r="GV46" s="167"/>
      <c r="GW46" s="167"/>
      <c r="GX46" s="167"/>
      <c r="GY46" s="167"/>
      <c r="GZ46" s="167"/>
      <c r="HA46" s="167"/>
      <c r="HB46" s="167"/>
      <c r="HC46" s="167"/>
      <c r="HD46" s="167"/>
      <c r="HE46" s="167"/>
      <c r="HF46" s="167"/>
      <c r="HG46" s="167"/>
      <c r="HH46" s="167"/>
      <c r="HI46" s="167"/>
      <c r="HJ46" s="167"/>
      <c r="HK46" s="167"/>
      <c r="HL46" s="167"/>
      <c r="HM46" s="167"/>
      <c r="HN46" s="167"/>
      <c r="HO46" s="167"/>
      <c r="HP46" s="167"/>
      <c r="HQ46" s="167"/>
      <c r="HR46" s="167"/>
      <c r="HS46" s="167"/>
      <c r="HT46" s="167"/>
      <c r="HU46" s="167"/>
      <c r="HV46" s="167"/>
      <c r="HW46" s="167"/>
      <c r="HX46" s="167"/>
      <c r="HY46" s="167"/>
      <c r="HZ46" s="167"/>
      <c r="IA46" s="167"/>
      <c r="IB46" s="167"/>
      <c r="IC46" s="167"/>
      <c r="ID46" s="167"/>
      <c r="IE46" s="167"/>
      <c r="IF46" s="167"/>
      <c r="IG46" s="167"/>
      <c r="IH46" s="167"/>
      <c r="II46" s="167"/>
      <c r="IJ46" s="167"/>
      <c r="IK46" s="167"/>
      <c r="IL46" s="167"/>
      <c r="IM46" s="167"/>
      <c r="IN46" s="167"/>
      <c r="IO46" s="167"/>
      <c r="IP46" s="167"/>
      <c r="IQ46" s="167"/>
      <c r="IR46" s="167"/>
      <c r="IS46" s="167"/>
      <c r="IT46" s="167"/>
    </row>
    <row r="47" spans="1:254" s="1" customFormat="1" ht="15" hidden="1" customHeight="1">
      <c r="A47" s="167"/>
      <c r="B47" s="167"/>
      <c r="C47" s="167"/>
      <c r="D47" s="2"/>
      <c r="E47" s="473"/>
      <c r="F47" s="473"/>
      <c r="G47" s="473"/>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167"/>
      <c r="CZ47" s="167"/>
      <c r="DA47" s="167"/>
      <c r="DB47" s="167"/>
      <c r="DC47" s="167"/>
      <c r="DD47" s="167"/>
      <c r="DE47" s="167"/>
      <c r="DF47" s="167"/>
      <c r="DG47" s="167"/>
      <c r="DH47" s="167"/>
      <c r="DI47" s="167"/>
      <c r="DJ47" s="167"/>
      <c r="DK47" s="167"/>
      <c r="DL47" s="167"/>
      <c r="DM47" s="167"/>
      <c r="DN47" s="167"/>
      <c r="DO47" s="167"/>
      <c r="DP47" s="167"/>
      <c r="DQ47" s="167"/>
      <c r="DR47" s="167"/>
      <c r="DS47" s="167"/>
      <c r="DT47" s="167"/>
      <c r="DU47" s="167"/>
      <c r="DV47" s="167"/>
      <c r="DW47" s="167"/>
      <c r="DX47" s="167"/>
      <c r="DY47" s="167"/>
      <c r="DZ47" s="167"/>
      <c r="EA47" s="167"/>
      <c r="EB47" s="167"/>
      <c r="EC47" s="167"/>
      <c r="ED47" s="167"/>
      <c r="EE47" s="167"/>
      <c r="EF47" s="167"/>
      <c r="EG47" s="167"/>
      <c r="EH47" s="167"/>
      <c r="EI47" s="167"/>
      <c r="EJ47" s="167"/>
      <c r="EK47" s="167"/>
      <c r="EL47" s="167"/>
      <c r="EM47" s="167"/>
      <c r="EN47" s="167"/>
      <c r="EO47" s="167"/>
      <c r="EP47" s="167"/>
      <c r="EQ47" s="167"/>
      <c r="ER47" s="167"/>
      <c r="ES47" s="167"/>
      <c r="ET47" s="167"/>
      <c r="EU47" s="167"/>
      <c r="EV47" s="167"/>
      <c r="EW47" s="167"/>
      <c r="EX47" s="167"/>
      <c r="EY47" s="167"/>
      <c r="EZ47" s="167"/>
      <c r="FA47" s="167"/>
      <c r="FB47" s="167"/>
      <c r="FC47" s="167"/>
      <c r="FD47" s="167"/>
      <c r="FE47" s="167"/>
      <c r="FF47" s="167"/>
      <c r="FG47" s="167"/>
      <c r="FH47" s="167"/>
      <c r="FI47" s="167"/>
      <c r="FJ47" s="167"/>
      <c r="FK47" s="167"/>
      <c r="FL47" s="167"/>
      <c r="FM47" s="167"/>
      <c r="FN47" s="167"/>
      <c r="FO47" s="167"/>
      <c r="FP47" s="167"/>
      <c r="FQ47" s="167"/>
      <c r="FR47" s="167"/>
      <c r="FS47" s="167"/>
      <c r="FT47" s="167"/>
      <c r="FU47" s="167"/>
      <c r="FV47" s="167"/>
      <c r="FW47" s="167"/>
      <c r="FX47" s="167"/>
      <c r="FY47" s="167"/>
      <c r="FZ47" s="167"/>
      <c r="GA47" s="167"/>
      <c r="GB47" s="167"/>
      <c r="GC47" s="167"/>
      <c r="GD47" s="167"/>
      <c r="GE47" s="167"/>
      <c r="GF47" s="167"/>
      <c r="GG47" s="167"/>
      <c r="GH47" s="167"/>
      <c r="GI47" s="167"/>
      <c r="GJ47" s="167"/>
      <c r="GK47" s="167"/>
      <c r="GL47" s="167"/>
      <c r="GM47" s="167"/>
      <c r="GN47" s="167"/>
      <c r="GO47" s="167"/>
      <c r="GP47" s="167"/>
      <c r="GQ47" s="167"/>
      <c r="GR47" s="167"/>
      <c r="GS47" s="167"/>
      <c r="GT47" s="167"/>
      <c r="GU47" s="167"/>
      <c r="GV47" s="167"/>
      <c r="GW47" s="167"/>
      <c r="GX47" s="167"/>
      <c r="GY47" s="167"/>
      <c r="GZ47" s="167"/>
      <c r="HA47" s="167"/>
      <c r="HB47" s="167"/>
      <c r="HC47" s="167"/>
      <c r="HD47" s="167"/>
      <c r="HE47" s="167"/>
      <c r="HF47" s="167"/>
      <c r="HG47" s="167"/>
      <c r="HH47" s="167"/>
      <c r="HI47" s="167"/>
      <c r="HJ47" s="167"/>
      <c r="HK47" s="167"/>
      <c r="HL47" s="167"/>
      <c r="HM47" s="167"/>
      <c r="HN47" s="167"/>
      <c r="HO47" s="167"/>
      <c r="HP47" s="167"/>
      <c r="HQ47" s="167"/>
      <c r="HR47" s="167"/>
      <c r="HS47" s="167"/>
      <c r="HT47" s="167"/>
      <c r="HU47" s="167"/>
      <c r="HV47" s="167"/>
      <c r="HW47" s="167"/>
      <c r="HX47" s="167"/>
      <c r="HY47" s="167"/>
      <c r="HZ47" s="167"/>
      <c r="IA47" s="167"/>
      <c r="IB47" s="167"/>
      <c r="IC47" s="167"/>
      <c r="ID47" s="167"/>
      <c r="IE47" s="167"/>
      <c r="IF47" s="167"/>
      <c r="IG47" s="167"/>
      <c r="IH47" s="167"/>
      <c r="II47" s="167"/>
      <c r="IJ47" s="167"/>
      <c r="IK47" s="167"/>
      <c r="IL47" s="167"/>
      <c r="IM47" s="167"/>
      <c r="IN47" s="167"/>
      <c r="IO47" s="167"/>
      <c r="IP47" s="167"/>
      <c r="IQ47" s="167"/>
      <c r="IR47" s="167"/>
      <c r="IS47" s="167"/>
      <c r="IT47" s="167"/>
    </row>
    <row r="48" spans="1:254" s="1" customFormat="1" ht="15" hidden="1" customHeight="1">
      <c r="A48" s="167"/>
      <c r="B48" s="167"/>
      <c r="C48" s="167"/>
      <c r="D48" s="2"/>
      <c r="E48" s="473"/>
      <c r="F48" s="473"/>
      <c r="G48" s="473"/>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167"/>
      <c r="EB48" s="167"/>
      <c r="EC48" s="167"/>
      <c r="ED48" s="167"/>
      <c r="EE48" s="167"/>
      <c r="EF48" s="167"/>
      <c r="EG48" s="167"/>
      <c r="EH48" s="167"/>
      <c r="EI48" s="167"/>
      <c r="EJ48" s="167"/>
      <c r="EK48" s="167"/>
      <c r="EL48" s="167"/>
      <c r="EM48" s="167"/>
      <c r="EN48" s="167"/>
      <c r="EO48" s="167"/>
      <c r="EP48" s="167"/>
      <c r="EQ48" s="167"/>
      <c r="ER48" s="167"/>
      <c r="ES48" s="167"/>
      <c r="ET48" s="167"/>
      <c r="EU48" s="167"/>
      <c r="EV48" s="167"/>
      <c r="EW48" s="167"/>
      <c r="EX48" s="167"/>
      <c r="EY48" s="167"/>
      <c r="EZ48" s="167"/>
      <c r="FA48" s="167"/>
      <c r="FB48" s="167"/>
      <c r="FC48" s="167"/>
      <c r="FD48" s="167"/>
      <c r="FE48" s="167"/>
      <c r="FF48" s="167"/>
      <c r="FG48" s="167"/>
      <c r="FH48" s="167"/>
      <c r="FI48" s="167"/>
      <c r="FJ48" s="167"/>
      <c r="FK48" s="167"/>
      <c r="FL48" s="167"/>
      <c r="FM48" s="167"/>
      <c r="FN48" s="167"/>
      <c r="FO48" s="167"/>
      <c r="FP48" s="167"/>
      <c r="FQ48" s="167"/>
      <c r="FR48" s="167"/>
      <c r="FS48" s="167"/>
      <c r="FT48" s="167"/>
      <c r="FU48" s="167"/>
      <c r="FV48" s="167"/>
      <c r="FW48" s="167"/>
      <c r="FX48" s="167"/>
      <c r="FY48" s="167"/>
      <c r="FZ48" s="167"/>
      <c r="GA48" s="167"/>
      <c r="GB48" s="167"/>
      <c r="GC48" s="167"/>
      <c r="GD48" s="167"/>
      <c r="GE48" s="167"/>
      <c r="GF48" s="167"/>
      <c r="GG48" s="167"/>
      <c r="GH48" s="167"/>
      <c r="GI48" s="167"/>
      <c r="GJ48" s="167"/>
      <c r="GK48" s="167"/>
      <c r="GL48" s="167"/>
      <c r="GM48" s="167"/>
      <c r="GN48" s="167"/>
      <c r="GO48" s="167"/>
      <c r="GP48" s="167"/>
      <c r="GQ48" s="167"/>
      <c r="GR48" s="167"/>
      <c r="GS48" s="167"/>
      <c r="GT48" s="167"/>
      <c r="GU48" s="167"/>
      <c r="GV48" s="167"/>
      <c r="GW48" s="167"/>
      <c r="GX48" s="167"/>
      <c r="GY48" s="167"/>
      <c r="GZ48" s="167"/>
      <c r="HA48" s="167"/>
      <c r="HB48" s="167"/>
      <c r="HC48" s="167"/>
      <c r="HD48" s="167"/>
      <c r="HE48" s="167"/>
      <c r="HF48" s="167"/>
      <c r="HG48" s="167"/>
      <c r="HH48" s="167"/>
      <c r="HI48" s="167"/>
      <c r="HJ48" s="167"/>
      <c r="HK48" s="167"/>
      <c r="HL48" s="167"/>
      <c r="HM48" s="167"/>
      <c r="HN48" s="167"/>
      <c r="HO48" s="167"/>
      <c r="HP48" s="167"/>
      <c r="HQ48" s="167"/>
      <c r="HR48" s="167"/>
      <c r="HS48" s="167"/>
      <c r="HT48" s="167"/>
      <c r="HU48" s="167"/>
      <c r="HV48" s="167"/>
      <c r="HW48" s="167"/>
      <c r="HX48" s="167"/>
      <c r="HY48" s="167"/>
      <c r="HZ48" s="167"/>
      <c r="IA48" s="167"/>
      <c r="IB48" s="167"/>
      <c r="IC48" s="167"/>
      <c r="ID48" s="167"/>
      <c r="IE48" s="167"/>
      <c r="IF48" s="167"/>
      <c r="IG48" s="167"/>
      <c r="IH48" s="167"/>
      <c r="II48" s="167"/>
      <c r="IJ48" s="167"/>
      <c r="IK48" s="167"/>
      <c r="IL48" s="167"/>
      <c r="IM48" s="167"/>
      <c r="IN48" s="167"/>
      <c r="IO48" s="167"/>
      <c r="IP48" s="167"/>
      <c r="IQ48" s="167"/>
      <c r="IR48" s="167"/>
      <c r="IS48" s="167"/>
      <c r="IT48" s="167"/>
    </row>
    <row r="49" spans="1:254" s="1" customFormat="1" ht="15" hidden="1" customHeight="1">
      <c r="A49" s="167"/>
      <c r="B49" s="167"/>
      <c r="C49" s="167"/>
      <c r="D49" s="2"/>
      <c r="E49" s="473"/>
      <c r="F49" s="473"/>
      <c r="G49" s="473"/>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c r="IA49" s="167"/>
      <c r="IB49" s="167"/>
      <c r="IC49" s="167"/>
      <c r="ID49" s="167"/>
      <c r="IE49" s="167"/>
      <c r="IF49" s="167"/>
      <c r="IG49" s="167"/>
      <c r="IH49" s="167"/>
      <c r="II49" s="167"/>
      <c r="IJ49" s="167"/>
      <c r="IK49" s="167"/>
      <c r="IL49" s="167"/>
      <c r="IM49" s="167"/>
      <c r="IN49" s="167"/>
      <c r="IO49" s="167"/>
      <c r="IP49" s="167"/>
      <c r="IQ49" s="167"/>
      <c r="IR49" s="167"/>
      <c r="IS49" s="167"/>
      <c r="IT49" s="167"/>
    </row>
    <row r="50" spans="1:254" s="1" customFormat="1" ht="15" hidden="1" customHeight="1">
      <c r="A50" s="167"/>
      <c r="B50" s="167"/>
      <c r="C50" s="167"/>
      <c r="D50" s="2"/>
      <c r="E50" s="473"/>
      <c r="F50" s="473"/>
      <c r="G50" s="473"/>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c r="DU50" s="167"/>
      <c r="DV50" s="167"/>
      <c r="DW50" s="167"/>
      <c r="DX50" s="167"/>
      <c r="DY50" s="167"/>
      <c r="DZ50" s="167"/>
      <c r="EA50" s="167"/>
      <c r="EB50" s="167"/>
      <c r="EC50" s="167"/>
      <c r="ED50" s="167"/>
      <c r="EE50" s="167"/>
      <c r="EF50" s="167"/>
      <c r="EG50" s="167"/>
      <c r="EH50" s="167"/>
      <c r="EI50" s="167"/>
      <c r="EJ50" s="167"/>
      <c r="EK50" s="167"/>
      <c r="EL50" s="167"/>
      <c r="EM50" s="167"/>
      <c r="EN50" s="167"/>
      <c r="EO50" s="167"/>
      <c r="EP50" s="167"/>
      <c r="EQ50" s="167"/>
      <c r="ER50" s="167"/>
      <c r="ES50" s="167"/>
      <c r="ET50" s="167"/>
      <c r="EU50" s="167"/>
      <c r="EV50" s="167"/>
      <c r="EW50" s="167"/>
      <c r="EX50" s="167"/>
      <c r="EY50" s="167"/>
      <c r="EZ50" s="167"/>
      <c r="FA50" s="167"/>
      <c r="FB50" s="167"/>
      <c r="FC50" s="167"/>
      <c r="FD50" s="167"/>
      <c r="FE50" s="167"/>
      <c r="FF50" s="167"/>
      <c r="FG50" s="167"/>
      <c r="FH50" s="167"/>
      <c r="FI50" s="167"/>
      <c r="FJ50" s="167"/>
      <c r="FK50" s="167"/>
      <c r="FL50" s="167"/>
      <c r="FM50" s="167"/>
      <c r="FN50" s="167"/>
      <c r="FO50" s="167"/>
      <c r="FP50" s="167"/>
      <c r="FQ50" s="167"/>
      <c r="FR50" s="167"/>
      <c r="FS50" s="167"/>
      <c r="FT50" s="167"/>
      <c r="FU50" s="167"/>
      <c r="FV50" s="167"/>
      <c r="FW50" s="167"/>
      <c r="FX50" s="167"/>
      <c r="FY50" s="167"/>
      <c r="FZ50" s="167"/>
      <c r="GA50" s="167"/>
      <c r="GB50" s="167"/>
      <c r="GC50" s="167"/>
      <c r="GD50" s="167"/>
      <c r="GE50" s="167"/>
      <c r="GF50" s="167"/>
      <c r="GG50" s="167"/>
      <c r="GH50" s="167"/>
      <c r="GI50" s="167"/>
      <c r="GJ50" s="167"/>
      <c r="GK50" s="167"/>
      <c r="GL50" s="167"/>
      <c r="GM50" s="167"/>
      <c r="GN50" s="167"/>
      <c r="GO50" s="167"/>
      <c r="GP50" s="167"/>
      <c r="GQ50" s="167"/>
      <c r="GR50" s="167"/>
      <c r="GS50" s="167"/>
      <c r="GT50" s="167"/>
      <c r="GU50" s="167"/>
      <c r="GV50" s="167"/>
      <c r="GW50" s="167"/>
      <c r="GX50" s="167"/>
      <c r="GY50" s="167"/>
      <c r="GZ50" s="167"/>
      <c r="HA50" s="167"/>
      <c r="HB50" s="167"/>
      <c r="HC50" s="167"/>
      <c r="HD50" s="167"/>
      <c r="HE50" s="167"/>
      <c r="HF50" s="167"/>
      <c r="HG50" s="167"/>
      <c r="HH50" s="167"/>
      <c r="HI50" s="167"/>
      <c r="HJ50" s="167"/>
      <c r="HK50" s="167"/>
      <c r="HL50" s="167"/>
      <c r="HM50" s="167"/>
      <c r="HN50" s="167"/>
      <c r="HO50" s="167"/>
      <c r="HP50" s="167"/>
      <c r="HQ50" s="167"/>
      <c r="HR50" s="167"/>
      <c r="HS50" s="167"/>
      <c r="HT50" s="167"/>
      <c r="HU50" s="167"/>
      <c r="HV50" s="167"/>
      <c r="HW50" s="167"/>
      <c r="HX50" s="167"/>
      <c r="HY50" s="167"/>
      <c r="HZ50" s="167"/>
      <c r="IA50" s="167"/>
      <c r="IB50" s="167"/>
      <c r="IC50" s="167"/>
      <c r="ID50" s="167"/>
      <c r="IE50" s="167"/>
      <c r="IF50" s="167"/>
      <c r="IG50" s="167"/>
      <c r="IH50" s="167"/>
      <c r="II50" s="167"/>
      <c r="IJ50" s="167"/>
      <c r="IK50" s="167"/>
      <c r="IL50" s="167"/>
      <c r="IM50" s="167"/>
      <c r="IN50" s="167"/>
      <c r="IO50" s="167"/>
      <c r="IP50" s="167"/>
      <c r="IQ50" s="167"/>
      <c r="IR50" s="167"/>
      <c r="IS50" s="167"/>
      <c r="IT50" s="167"/>
    </row>
    <row r="51" spans="1:254" s="1" customFormat="1" ht="15" hidden="1" customHeight="1">
      <c r="A51" s="167"/>
      <c r="B51" s="167"/>
      <c r="C51" s="167"/>
      <c r="D51" s="2"/>
      <c r="E51" s="473"/>
      <c r="F51" s="473"/>
      <c r="G51" s="473"/>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7"/>
      <c r="CQ51" s="167"/>
      <c r="CR51" s="167"/>
      <c r="CS51" s="167"/>
      <c r="CT51" s="167"/>
      <c r="CU51" s="167"/>
      <c r="CV51" s="167"/>
      <c r="CW51" s="167"/>
      <c r="CX51" s="167"/>
      <c r="CY51" s="167"/>
      <c r="CZ51" s="167"/>
      <c r="DA51" s="167"/>
      <c r="DB51" s="167"/>
      <c r="DC51" s="167"/>
      <c r="DD51" s="167"/>
      <c r="DE51" s="167"/>
      <c r="DF51" s="167"/>
      <c r="DG51" s="167"/>
      <c r="DH51" s="167"/>
      <c r="DI51" s="167"/>
      <c r="DJ51" s="167"/>
      <c r="DK51" s="167"/>
      <c r="DL51" s="167"/>
      <c r="DM51" s="167"/>
      <c r="DN51" s="167"/>
      <c r="DO51" s="167"/>
      <c r="DP51" s="167"/>
      <c r="DQ51" s="167"/>
      <c r="DR51" s="167"/>
      <c r="DS51" s="167"/>
      <c r="DT51" s="167"/>
      <c r="DU51" s="167"/>
      <c r="DV51" s="167"/>
      <c r="DW51" s="167"/>
      <c r="DX51" s="167"/>
      <c r="DY51" s="167"/>
      <c r="DZ51" s="167"/>
      <c r="EA51" s="167"/>
      <c r="EB51" s="167"/>
      <c r="EC51" s="167"/>
      <c r="ED51" s="167"/>
      <c r="EE51" s="167"/>
      <c r="EF51" s="167"/>
      <c r="EG51" s="167"/>
      <c r="EH51" s="167"/>
      <c r="EI51" s="167"/>
      <c r="EJ51" s="167"/>
      <c r="EK51" s="167"/>
      <c r="EL51" s="167"/>
      <c r="EM51" s="167"/>
      <c r="EN51" s="167"/>
      <c r="EO51" s="167"/>
      <c r="EP51" s="167"/>
      <c r="EQ51" s="167"/>
      <c r="ER51" s="167"/>
      <c r="ES51" s="167"/>
      <c r="ET51" s="167"/>
      <c r="EU51" s="167"/>
      <c r="EV51" s="167"/>
      <c r="EW51" s="167"/>
      <c r="EX51" s="167"/>
      <c r="EY51" s="167"/>
      <c r="EZ51" s="167"/>
      <c r="FA51" s="167"/>
      <c r="FB51" s="167"/>
      <c r="FC51" s="167"/>
      <c r="FD51" s="167"/>
      <c r="FE51" s="167"/>
      <c r="FF51" s="167"/>
      <c r="FG51" s="167"/>
      <c r="FH51" s="167"/>
      <c r="FI51" s="167"/>
      <c r="FJ51" s="167"/>
      <c r="FK51" s="167"/>
      <c r="FL51" s="167"/>
      <c r="FM51" s="167"/>
      <c r="FN51" s="167"/>
      <c r="FO51" s="167"/>
      <c r="FP51" s="167"/>
      <c r="FQ51" s="167"/>
      <c r="FR51" s="167"/>
      <c r="FS51" s="167"/>
      <c r="FT51" s="167"/>
      <c r="FU51" s="167"/>
      <c r="FV51" s="167"/>
      <c r="FW51" s="167"/>
      <c r="FX51" s="167"/>
      <c r="FY51" s="167"/>
      <c r="FZ51" s="167"/>
      <c r="GA51" s="167"/>
      <c r="GB51" s="167"/>
      <c r="GC51" s="167"/>
      <c r="GD51" s="167"/>
      <c r="GE51" s="167"/>
      <c r="GF51" s="167"/>
      <c r="GG51" s="167"/>
      <c r="GH51" s="167"/>
      <c r="GI51" s="167"/>
      <c r="GJ51" s="167"/>
      <c r="GK51" s="167"/>
      <c r="GL51" s="167"/>
      <c r="GM51" s="167"/>
      <c r="GN51" s="167"/>
      <c r="GO51" s="167"/>
      <c r="GP51" s="167"/>
      <c r="GQ51" s="167"/>
      <c r="GR51" s="167"/>
      <c r="GS51" s="167"/>
      <c r="GT51" s="167"/>
      <c r="GU51" s="167"/>
      <c r="GV51" s="167"/>
      <c r="GW51" s="167"/>
      <c r="GX51" s="167"/>
      <c r="GY51" s="167"/>
      <c r="GZ51" s="167"/>
      <c r="HA51" s="167"/>
      <c r="HB51" s="167"/>
      <c r="HC51" s="167"/>
      <c r="HD51" s="167"/>
      <c r="HE51" s="167"/>
      <c r="HF51" s="167"/>
      <c r="HG51" s="167"/>
      <c r="HH51" s="167"/>
      <c r="HI51" s="167"/>
      <c r="HJ51" s="167"/>
      <c r="HK51" s="167"/>
      <c r="HL51" s="167"/>
      <c r="HM51" s="167"/>
      <c r="HN51" s="167"/>
      <c r="HO51" s="167"/>
      <c r="HP51" s="167"/>
      <c r="HQ51" s="167"/>
      <c r="HR51" s="167"/>
      <c r="HS51" s="167"/>
      <c r="HT51" s="167"/>
      <c r="HU51" s="167"/>
      <c r="HV51" s="167"/>
      <c r="HW51" s="167"/>
      <c r="HX51" s="167"/>
      <c r="HY51" s="167"/>
      <c r="HZ51" s="167"/>
      <c r="IA51" s="167"/>
      <c r="IB51" s="167"/>
      <c r="IC51" s="167"/>
      <c r="ID51" s="167"/>
      <c r="IE51" s="167"/>
      <c r="IF51" s="167"/>
      <c r="IG51" s="167"/>
      <c r="IH51" s="167"/>
      <c r="II51" s="167"/>
      <c r="IJ51" s="167"/>
      <c r="IK51" s="167"/>
      <c r="IL51" s="167"/>
      <c r="IM51" s="167"/>
      <c r="IN51" s="167"/>
      <c r="IO51" s="167"/>
      <c r="IP51" s="167"/>
      <c r="IQ51" s="167"/>
      <c r="IR51" s="167"/>
      <c r="IS51" s="167"/>
      <c r="IT51" s="167"/>
    </row>
    <row r="52" spans="1:254" s="1" customFormat="1" ht="15" hidden="1" customHeight="1">
      <c r="A52" s="167"/>
      <c r="B52" s="167"/>
      <c r="C52" s="167"/>
      <c r="D52" s="2"/>
      <c r="E52" s="473"/>
      <c r="F52" s="473"/>
      <c r="G52" s="473"/>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c r="DU52" s="167"/>
      <c r="DV52" s="167"/>
      <c r="DW52" s="167"/>
      <c r="DX52" s="167"/>
      <c r="DY52" s="167"/>
      <c r="DZ52" s="167"/>
      <c r="EA52" s="167"/>
      <c r="EB52" s="167"/>
      <c r="EC52" s="167"/>
      <c r="ED52" s="167"/>
      <c r="EE52" s="167"/>
      <c r="EF52" s="167"/>
      <c r="EG52" s="167"/>
      <c r="EH52" s="167"/>
      <c r="EI52" s="167"/>
      <c r="EJ52" s="167"/>
      <c r="EK52" s="167"/>
      <c r="EL52" s="167"/>
      <c r="EM52" s="167"/>
      <c r="EN52" s="167"/>
      <c r="EO52" s="167"/>
      <c r="EP52" s="167"/>
      <c r="EQ52" s="167"/>
      <c r="ER52" s="167"/>
      <c r="ES52" s="167"/>
      <c r="ET52" s="167"/>
      <c r="EU52" s="167"/>
      <c r="EV52" s="167"/>
      <c r="EW52" s="167"/>
      <c r="EX52" s="167"/>
      <c r="EY52" s="167"/>
      <c r="EZ52" s="167"/>
      <c r="FA52" s="167"/>
      <c r="FB52" s="167"/>
      <c r="FC52" s="167"/>
      <c r="FD52" s="167"/>
      <c r="FE52" s="167"/>
      <c r="FF52" s="167"/>
      <c r="FG52" s="167"/>
      <c r="FH52" s="167"/>
      <c r="FI52" s="167"/>
      <c r="FJ52" s="167"/>
      <c r="FK52" s="167"/>
      <c r="FL52" s="167"/>
      <c r="FM52" s="167"/>
      <c r="FN52" s="167"/>
      <c r="FO52" s="167"/>
      <c r="FP52" s="167"/>
      <c r="FQ52" s="167"/>
      <c r="FR52" s="167"/>
      <c r="FS52" s="167"/>
      <c r="FT52" s="167"/>
      <c r="FU52" s="167"/>
      <c r="FV52" s="167"/>
      <c r="FW52" s="167"/>
      <c r="FX52" s="167"/>
      <c r="FY52" s="167"/>
      <c r="FZ52" s="167"/>
      <c r="GA52" s="167"/>
      <c r="GB52" s="167"/>
      <c r="GC52" s="167"/>
      <c r="GD52" s="167"/>
      <c r="GE52" s="167"/>
      <c r="GF52" s="167"/>
      <c r="GG52" s="167"/>
      <c r="GH52" s="167"/>
      <c r="GI52" s="167"/>
      <c r="GJ52" s="167"/>
      <c r="GK52" s="167"/>
      <c r="GL52" s="167"/>
      <c r="GM52" s="167"/>
      <c r="GN52" s="167"/>
      <c r="GO52" s="167"/>
      <c r="GP52" s="167"/>
      <c r="GQ52" s="167"/>
      <c r="GR52" s="167"/>
      <c r="GS52" s="167"/>
      <c r="GT52" s="167"/>
      <c r="GU52" s="167"/>
      <c r="GV52" s="167"/>
      <c r="GW52" s="167"/>
      <c r="GX52" s="167"/>
      <c r="GY52" s="167"/>
      <c r="GZ52" s="167"/>
      <c r="HA52" s="167"/>
      <c r="HB52" s="167"/>
      <c r="HC52" s="167"/>
      <c r="HD52" s="167"/>
      <c r="HE52" s="167"/>
      <c r="HF52" s="167"/>
      <c r="HG52" s="167"/>
      <c r="HH52" s="167"/>
      <c r="HI52" s="167"/>
      <c r="HJ52" s="167"/>
      <c r="HK52" s="167"/>
      <c r="HL52" s="167"/>
      <c r="HM52" s="167"/>
      <c r="HN52" s="167"/>
      <c r="HO52" s="167"/>
      <c r="HP52" s="167"/>
      <c r="HQ52" s="167"/>
      <c r="HR52" s="167"/>
      <c r="HS52" s="167"/>
      <c r="HT52" s="167"/>
      <c r="HU52" s="167"/>
      <c r="HV52" s="167"/>
      <c r="HW52" s="167"/>
      <c r="HX52" s="167"/>
      <c r="HY52" s="167"/>
      <c r="HZ52" s="167"/>
      <c r="IA52" s="167"/>
      <c r="IB52" s="167"/>
      <c r="IC52" s="167"/>
      <c r="ID52" s="167"/>
      <c r="IE52" s="167"/>
      <c r="IF52" s="167"/>
      <c r="IG52" s="167"/>
      <c r="IH52" s="167"/>
      <c r="II52" s="167"/>
      <c r="IJ52" s="167"/>
      <c r="IK52" s="167"/>
      <c r="IL52" s="167"/>
      <c r="IM52" s="167"/>
      <c r="IN52" s="167"/>
      <c r="IO52" s="167"/>
      <c r="IP52" s="167"/>
      <c r="IQ52" s="167"/>
      <c r="IR52" s="167"/>
      <c r="IS52" s="167"/>
      <c r="IT52" s="167"/>
    </row>
    <row r="53" spans="1:254" s="1" customFormat="1" ht="15" hidden="1" customHeight="1">
      <c r="A53" s="167"/>
      <c r="B53" s="167"/>
      <c r="C53" s="167"/>
      <c r="D53" s="2"/>
      <c r="E53" s="473"/>
      <c r="F53" s="473"/>
      <c r="G53" s="473"/>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c r="CC53" s="167"/>
      <c r="CD53" s="167"/>
      <c r="CE53" s="167"/>
      <c r="CF53" s="167"/>
      <c r="CG53" s="167"/>
      <c r="CH53" s="167"/>
      <c r="CI53" s="167"/>
      <c r="CJ53" s="167"/>
      <c r="CK53" s="167"/>
      <c r="CL53" s="167"/>
      <c r="CM53" s="167"/>
      <c r="CN53" s="167"/>
      <c r="CO53" s="167"/>
      <c r="CP53" s="167"/>
      <c r="CQ53" s="167"/>
      <c r="CR53" s="167"/>
      <c r="CS53" s="167"/>
      <c r="CT53" s="167"/>
      <c r="CU53" s="167"/>
      <c r="CV53" s="167"/>
      <c r="CW53" s="167"/>
      <c r="CX53" s="167"/>
      <c r="CY53" s="167"/>
      <c r="CZ53" s="167"/>
      <c r="DA53" s="167"/>
      <c r="DB53" s="167"/>
      <c r="DC53" s="167"/>
      <c r="DD53" s="167"/>
      <c r="DE53" s="167"/>
      <c r="DF53" s="167"/>
      <c r="DG53" s="167"/>
      <c r="DH53" s="167"/>
      <c r="DI53" s="167"/>
      <c r="DJ53" s="167"/>
      <c r="DK53" s="167"/>
      <c r="DL53" s="167"/>
      <c r="DM53" s="167"/>
      <c r="DN53" s="167"/>
      <c r="DO53" s="167"/>
      <c r="DP53" s="167"/>
      <c r="DQ53" s="167"/>
      <c r="DR53" s="167"/>
      <c r="DS53" s="167"/>
      <c r="DT53" s="167"/>
      <c r="DU53" s="167"/>
      <c r="DV53" s="167"/>
      <c r="DW53" s="167"/>
      <c r="DX53" s="167"/>
      <c r="DY53" s="167"/>
      <c r="DZ53" s="167"/>
      <c r="EA53" s="167"/>
      <c r="EB53" s="167"/>
      <c r="EC53" s="167"/>
      <c r="ED53" s="167"/>
      <c r="EE53" s="167"/>
      <c r="EF53" s="167"/>
      <c r="EG53" s="167"/>
      <c r="EH53" s="167"/>
      <c r="EI53" s="167"/>
      <c r="EJ53" s="167"/>
      <c r="EK53" s="167"/>
      <c r="EL53" s="167"/>
      <c r="EM53" s="167"/>
      <c r="EN53" s="167"/>
      <c r="EO53" s="167"/>
      <c r="EP53" s="167"/>
      <c r="EQ53" s="167"/>
      <c r="ER53" s="167"/>
      <c r="ES53" s="167"/>
      <c r="ET53" s="167"/>
      <c r="EU53" s="167"/>
      <c r="EV53" s="167"/>
      <c r="EW53" s="167"/>
      <c r="EX53" s="167"/>
      <c r="EY53" s="167"/>
      <c r="EZ53" s="167"/>
      <c r="FA53" s="167"/>
      <c r="FB53" s="167"/>
      <c r="FC53" s="167"/>
      <c r="FD53" s="167"/>
      <c r="FE53" s="167"/>
      <c r="FF53" s="167"/>
      <c r="FG53" s="167"/>
      <c r="FH53" s="167"/>
      <c r="FI53" s="167"/>
      <c r="FJ53" s="167"/>
      <c r="FK53" s="167"/>
      <c r="FL53" s="167"/>
      <c r="FM53" s="167"/>
      <c r="FN53" s="167"/>
      <c r="FO53" s="167"/>
      <c r="FP53" s="167"/>
      <c r="FQ53" s="167"/>
      <c r="FR53" s="167"/>
      <c r="FS53" s="167"/>
      <c r="FT53" s="167"/>
      <c r="FU53" s="167"/>
      <c r="FV53" s="167"/>
      <c r="FW53" s="167"/>
      <c r="FX53" s="167"/>
      <c r="FY53" s="167"/>
      <c r="FZ53" s="167"/>
      <c r="GA53" s="167"/>
      <c r="GB53" s="167"/>
      <c r="GC53" s="167"/>
      <c r="GD53" s="167"/>
      <c r="GE53" s="167"/>
      <c r="GF53" s="167"/>
      <c r="GG53" s="167"/>
      <c r="GH53" s="167"/>
      <c r="GI53" s="167"/>
      <c r="GJ53" s="167"/>
      <c r="GK53" s="167"/>
      <c r="GL53" s="167"/>
      <c r="GM53" s="167"/>
      <c r="GN53" s="167"/>
      <c r="GO53" s="167"/>
      <c r="GP53" s="167"/>
      <c r="GQ53" s="167"/>
      <c r="GR53" s="167"/>
      <c r="GS53" s="167"/>
      <c r="GT53" s="167"/>
      <c r="GU53" s="167"/>
      <c r="GV53" s="167"/>
      <c r="GW53" s="167"/>
      <c r="GX53" s="167"/>
      <c r="GY53" s="167"/>
      <c r="GZ53" s="167"/>
      <c r="HA53" s="167"/>
      <c r="HB53" s="167"/>
      <c r="HC53" s="167"/>
      <c r="HD53" s="167"/>
      <c r="HE53" s="167"/>
      <c r="HF53" s="167"/>
      <c r="HG53" s="167"/>
      <c r="HH53" s="167"/>
      <c r="HI53" s="167"/>
      <c r="HJ53" s="167"/>
      <c r="HK53" s="167"/>
      <c r="HL53" s="167"/>
      <c r="HM53" s="167"/>
      <c r="HN53" s="167"/>
      <c r="HO53" s="167"/>
      <c r="HP53" s="167"/>
      <c r="HQ53" s="167"/>
      <c r="HR53" s="167"/>
      <c r="HS53" s="167"/>
      <c r="HT53" s="167"/>
      <c r="HU53" s="167"/>
      <c r="HV53" s="167"/>
      <c r="HW53" s="167"/>
      <c r="HX53" s="167"/>
      <c r="HY53" s="167"/>
      <c r="HZ53" s="167"/>
      <c r="IA53" s="167"/>
      <c r="IB53" s="167"/>
      <c r="IC53" s="167"/>
      <c r="ID53" s="167"/>
      <c r="IE53" s="167"/>
      <c r="IF53" s="167"/>
      <c r="IG53" s="167"/>
      <c r="IH53" s="167"/>
      <c r="II53" s="167"/>
      <c r="IJ53" s="167"/>
      <c r="IK53" s="167"/>
      <c r="IL53" s="167"/>
      <c r="IM53" s="167"/>
      <c r="IN53" s="167"/>
      <c r="IO53" s="167"/>
      <c r="IP53" s="167"/>
      <c r="IQ53" s="167"/>
      <c r="IR53" s="167"/>
      <c r="IS53" s="167"/>
      <c r="IT53" s="167"/>
    </row>
    <row r="54" spans="1:254" s="1" customFormat="1" ht="15" hidden="1" customHeight="1">
      <c r="A54" s="167"/>
      <c r="B54" s="167"/>
      <c r="C54" s="167"/>
      <c r="D54" s="2"/>
      <c r="E54" s="473"/>
      <c r="F54" s="473"/>
      <c r="G54" s="473"/>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67"/>
      <c r="CA54" s="167"/>
      <c r="CB54" s="167"/>
      <c r="CC54" s="167"/>
      <c r="CD54" s="167"/>
      <c r="CE54" s="167"/>
      <c r="CF54" s="167"/>
      <c r="CG54" s="167"/>
      <c r="CH54" s="167"/>
      <c r="CI54" s="167"/>
      <c r="CJ54" s="167"/>
      <c r="CK54" s="167"/>
      <c r="CL54" s="167"/>
      <c r="CM54" s="167"/>
      <c r="CN54" s="167"/>
      <c r="CO54" s="167"/>
      <c r="CP54" s="167"/>
      <c r="CQ54" s="167"/>
      <c r="CR54" s="167"/>
      <c r="CS54" s="167"/>
      <c r="CT54" s="167"/>
      <c r="CU54" s="167"/>
      <c r="CV54" s="167"/>
      <c r="CW54" s="167"/>
      <c r="CX54" s="167"/>
      <c r="CY54" s="167"/>
      <c r="CZ54" s="167"/>
      <c r="DA54" s="167"/>
      <c r="DB54" s="167"/>
      <c r="DC54" s="167"/>
      <c r="DD54" s="167"/>
      <c r="DE54" s="167"/>
      <c r="DF54" s="167"/>
      <c r="DG54" s="167"/>
      <c r="DH54" s="167"/>
      <c r="DI54" s="167"/>
      <c r="DJ54" s="167"/>
      <c r="DK54" s="167"/>
      <c r="DL54" s="167"/>
      <c r="DM54" s="167"/>
      <c r="DN54" s="167"/>
      <c r="DO54" s="167"/>
      <c r="DP54" s="167"/>
      <c r="DQ54" s="167"/>
      <c r="DR54" s="167"/>
      <c r="DS54" s="167"/>
      <c r="DT54" s="167"/>
      <c r="DU54" s="167"/>
      <c r="DV54" s="167"/>
      <c r="DW54" s="167"/>
      <c r="DX54" s="167"/>
      <c r="DY54" s="167"/>
      <c r="DZ54" s="167"/>
      <c r="EA54" s="167"/>
      <c r="EB54" s="167"/>
      <c r="EC54" s="167"/>
      <c r="ED54" s="167"/>
      <c r="EE54" s="167"/>
      <c r="EF54" s="167"/>
      <c r="EG54" s="167"/>
      <c r="EH54" s="167"/>
      <c r="EI54" s="167"/>
      <c r="EJ54" s="167"/>
      <c r="EK54" s="167"/>
      <c r="EL54" s="167"/>
      <c r="EM54" s="167"/>
      <c r="EN54" s="167"/>
      <c r="EO54" s="167"/>
      <c r="EP54" s="167"/>
      <c r="EQ54" s="167"/>
      <c r="ER54" s="167"/>
      <c r="ES54" s="167"/>
      <c r="ET54" s="167"/>
      <c r="EU54" s="167"/>
      <c r="EV54" s="167"/>
      <c r="EW54" s="167"/>
      <c r="EX54" s="167"/>
      <c r="EY54" s="167"/>
      <c r="EZ54" s="167"/>
      <c r="FA54" s="167"/>
      <c r="FB54" s="167"/>
      <c r="FC54" s="167"/>
      <c r="FD54" s="167"/>
      <c r="FE54" s="167"/>
      <c r="FF54" s="167"/>
      <c r="FG54" s="167"/>
      <c r="FH54" s="167"/>
      <c r="FI54" s="167"/>
      <c r="FJ54" s="167"/>
      <c r="FK54" s="167"/>
      <c r="FL54" s="167"/>
      <c r="FM54" s="167"/>
      <c r="FN54" s="167"/>
      <c r="FO54" s="167"/>
      <c r="FP54" s="167"/>
      <c r="FQ54" s="167"/>
      <c r="FR54" s="167"/>
      <c r="FS54" s="167"/>
      <c r="FT54" s="167"/>
      <c r="FU54" s="167"/>
      <c r="FV54" s="167"/>
      <c r="FW54" s="167"/>
      <c r="FX54" s="167"/>
      <c r="FY54" s="167"/>
      <c r="FZ54" s="167"/>
      <c r="GA54" s="167"/>
      <c r="GB54" s="167"/>
      <c r="GC54" s="167"/>
      <c r="GD54" s="167"/>
      <c r="GE54" s="167"/>
      <c r="GF54" s="167"/>
      <c r="GG54" s="167"/>
      <c r="GH54" s="167"/>
      <c r="GI54" s="167"/>
      <c r="GJ54" s="167"/>
      <c r="GK54" s="167"/>
      <c r="GL54" s="167"/>
      <c r="GM54" s="167"/>
      <c r="GN54" s="167"/>
      <c r="GO54" s="167"/>
      <c r="GP54" s="167"/>
      <c r="GQ54" s="167"/>
      <c r="GR54" s="167"/>
      <c r="GS54" s="167"/>
      <c r="GT54" s="167"/>
      <c r="GU54" s="167"/>
      <c r="GV54" s="167"/>
      <c r="GW54" s="167"/>
      <c r="GX54" s="167"/>
      <c r="GY54" s="167"/>
      <c r="GZ54" s="167"/>
      <c r="HA54" s="167"/>
      <c r="HB54" s="167"/>
      <c r="HC54" s="167"/>
      <c r="HD54" s="167"/>
      <c r="HE54" s="167"/>
      <c r="HF54" s="167"/>
      <c r="HG54" s="167"/>
      <c r="HH54" s="167"/>
      <c r="HI54" s="167"/>
      <c r="HJ54" s="167"/>
      <c r="HK54" s="167"/>
      <c r="HL54" s="167"/>
      <c r="HM54" s="167"/>
      <c r="HN54" s="167"/>
      <c r="HO54" s="167"/>
      <c r="HP54" s="167"/>
      <c r="HQ54" s="167"/>
      <c r="HR54" s="167"/>
      <c r="HS54" s="167"/>
      <c r="HT54" s="167"/>
      <c r="HU54" s="167"/>
      <c r="HV54" s="167"/>
      <c r="HW54" s="167"/>
      <c r="HX54" s="167"/>
      <c r="HY54" s="167"/>
      <c r="HZ54" s="167"/>
      <c r="IA54" s="167"/>
      <c r="IB54" s="167"/>
      <c r="IC54" s="167"/>
      <c r="ID54" s="167"/>
      <c r="IE54" s="167"/>
      <c r="IF54" s="167"/>
      <c r="IG54" s="167"/>
      <c r="IH54" s="167"/>
      <c r="II54" s="167"/>
      <c r="IJ54" s="167"/>
      <c r="IK54" s="167"/>
      <c r="IL54" s="167"/>
      <c r="IM54" s="167"/>
      <c r="IN54" s="167"/>
      <c r="IO54" s="167"/>
      <c r="IP54" s="167"/>
      <c r="IQ54" s="167"/>
      <c r="IR54" s="167"/>
      <c r="IS54" s="167"/>
      <c r="IT54" s="167"/>
    </row>
    <row r="55" spans="1:254" s="1" customFormat="1" ht="15" hidden="1" customHeight="1">
      <c r="A55" s="167"/>
      <c r="B55" s="167"/>
      <c r="C55" s="167"/>
      <c r="D55" s="2"/>
      <c r="E55" s="473"/>
      <c r="F55" s="473"/>
      <c r="G55" s="473"/>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c r="EP55" s="167"/>
      <c r="EQ55" s="167"/>
      <c r="ER55" s="167"/>
      <c r="ES55" s="167"/>
      <c r="ET55" s="167"/>
      <c r="EU55" s="167"/>
      <c r="EV55" s="167"/>
      <c r="EW55" s="167"/>
      <c r="EX55" s="167"/>
      <c r="EY55" s="167"/>
      <c r="EZ55" s="167"/>
      <c r="FA55" s="167"/>
      <c r="FB55" s="167"/>
      <c r="FC55" s="167"/>
      <c r="FD55" s="167"/>
      <c r="FE55" s="167"/>
      <c r="FF55" s="167"/>
      <c r="FG55" s="167"/>
      <c r="FH55" s="167"/>
      <c r="FI55" s="167"/>
      <c r="FJ55" s="167"/>
      <c r="FK55" s="167"/>
      <c r="FL55" s="167"/>
      <c r="FM55" s="167"/>
      <c r="FN55" s="167"/>
      <c r="FO55" s="167"/>
      <c r="FP55" s="167"/>
      <c r="FQ55" s="167"/>
      <c r="FR55" s="167"/>
      <c r="FS55" s="167"/>
      <c r="FT55" s="167"/>
      <c r="FU55" s="167"/>
      <c r="FV55" s="167"/>
      <c r="FW55" s="167"/>
      <c r="FX55" s="167"/>
      <c r="FY55" s="167"/>
      <c r="FZ55" s="167"/>
      <c r="GA55" s="167"/>
      <c r="GB55" s="167"/>
      <c r="GC55" s="167"/>
      <c r="GD55" s="167"/>
      <c r="GE55" s="167"/>
      <c r="GF55" s="167"/>
      <c r="GG55" s="167"/>
      <c r="GH55" s="167"/>
      <c r="GI55" s="167"/>
      <c r="GJ55" s="167"/>
      <c r="GK55" s="167"/>
      <c r="GL55" s="167"/>
      <c r="GM55" s="167"/>
      <c r="GN55" s="167"/>
      <c r="GO55" s="167"/>
      <c r="GP55" s="167"/>
      <c r="GQ55" s="167"/>
      <c r="GR55" s="167"/>
      <c r="GS55" s="167"/>
      <c r="GT55" s="167"/>
      <c r="GU55" s="167"/>
      <c r="GV55" s="167"/>
      <c r="GW55" s="167"/>
      <c r="GX55" s="167"/>
      <c r="GY55" s="167"/>
      <c r="GZ55" s="167"/>
      <c r="HA55" s="167"/>
      <c r="HB55" s="167"/>
      <c r="HC55" s="167"/>
      <c r="HD55" s="167"/>
      <c r="HE55" s="167"/>
      <c r="HF55" s="167"/>
      <c r="HG55" s="167"/>
      <c r="HH55" s="167"/>
      <c r="HI55" s="167"/>
      <c r="HJ55" s="167"/>
      <c r="HK55" s="167"/>
      <c r="HL55" s="167"/>
      <c r="HM55" s="167"/>
      <c r="HN55" s="167"/>
      <c r="HO55" s="167"/>
      <c r="HP55" s="167"/>
      <c r="HQ55" s="167"/>
      <c r="HR55" s="167"/>
      <c r="HS55" s="167"/>
      <c r="HT55" s="167"/>
      <c r="HU55" s="167"/>
      <c r="HV55" s="167"/>
      <c r="HW55" s="167"/>
      <c r="HX55" s="167"/>
      <c r="HY55" s="167"/>
      <c r="HZ55" s="167"/>
      <c r="IA55" s="167"/>
      <c r="IB55" s="167"/>
      <c r="IC55" s="167"/>
      <c r="ID55" s="167"/>
      <c r="IE55" s="167"/>
      <c r="IF55" s="167"/>
      <c r="IG55" s="167"/>
      <c r="IH55" s="167"/>
      <c r="II55" s="167"/>
      <c r="IJ55" s="167"/>
      <c r="IK55" s="167"/>
      <c r="IL55" s="167"/>
      <c r="IM55" s="167"/>
      <c r="IN55" s="167"/>
      <c r="IO55" s="167"/>
      <c r="IP55" s="167"/>
      <c r="IQ55" s="167"/>
      <c r="IR55" s="167"/>
      <c r="IS55" s="167"/>
      <c r="IT55" s="167"/>
    </row>
    <row r="56" spans="1:254" s="1" customFormat="1" ht="15" hidden="1" customHeight="1">
      <c r="A56" s="167"/>
      <c r="B56" s="167"/>
      <c r="C56" s="167"/>
      <c r="D56" s="2"/>
      <c r="E56" s="473"/>
      <c r="F56" s="473"/>
      <c r="G56" s="473"/>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67"/>
      <c r="DN56" s="167"/>
      <c r="DO56" s="167"/>
      <c r="DP56" s="167"/>
      <c r="DQ56" s="167"/>
      <c r="DR56" s="167"/>
      <c r="DS56" s="167"/>
      <c r="DT56" s="167"/>
      <c r="DU56" s="167"/>
      <c r="DV56" s="167"/>
      <c r="DW56" s="167"/>
      <c r="DX56" s="167"/>
      <c r="DY56" s="167"/>
      <c r="DZ56" s="167"/>
      <c r="EA56" s="167"/>
      <c r="EB56" s="167"/>
      <c r="EC56" s="167"/>
      <c r="ED56" s="167"/>
      <c r="EE56" s="167"/>
      <c r="EF56" s="167"/>
      <c r="EG56" s="167"/>
      <c r="EH56" s="167"/>
      <c r="EI56" s="167"/>
      <c r="EJ56" s="167"/>
      <c r="EK56" s="167"/>
      <c r="EL56" s="167"/>
      <c r="EM56" s="167"/>
      <c r="EN56" s="167"/>
      <c r="EO56" s="167"/>
      <c r="EP56" s="167"/>
      <c r="EQ56" s="167"/>
      <c r="ER56" s="167"/>
      <c r="ES56" s="167"/>
      <c r="ET56" s="167"/>
      <c r="EU56" s="167"/>
      <c r="EV56" s="167"/>
      <c r="EW56" s="167"/>
      <c r="EX56" s="167"/>
      <c r="EY56" s="167"/>
      <c r="EZ56" s="167"/>
      <c r="FA56" s="167"/>
      <c r="FB56" s="167"/>
      <c r="FC56" s="167"/>
      <c r="FD56" s="167"/>
      <c r="FE56" s="167"/>
      <c r="FF56" s="167"/>
      <c r="FG56" s="167"/>
      <c r="FH56" s="167"/>
      <c r="FI56" s="167"/>
      <c r="FJ56" s="167"/>
      <c r="FK56" s="167"/>
      <c r="FL56" s="167"/>
      <c r="FM56" s="167"/>
      <c r="FN56" s="167"/>
      <c r="FO56" s="167"/>
      <c r="FP56" s="167"/>
      <c r="FQ56" s="167"/>
      <c r="FR56" s="167"/>
      <c r="FS56" s="167"/>
      <c r="FT56" s="167"/>
      <c r="FU56" s="167"/>
      <c r="FV56" s="167"/>
      <c r="FW56" s="167"/>
      <c r="FX56" s="167"/>
      <c r="FY56" s="167"/>
      <c r="FZ56" s="167"/>
      <c r="GA56" s="167"/>
      <c r="GB56" s="167"/>
      <c r="GC56" s="167"/>
      <c r="GD56" s="167"/>
      <c r="GE56" s="167"/>
      <c r="GF56" s="167"/>
      <c r="GG56" s="167"/>
      <c r="GH56" s="167"/>
      <c r="GI56" s="167"/>
      <c r="GJ56" s="167"/>
      <c r="GK56" s="167"/>
      <c r="GL56" s="167"/>
      <c r="GM56" s="167"/>
      <c r="GN56" s="167"/>
      <c r="GO56" s="167"/>
      <c r="GP56" s="167"/>
      <c r="GQ56" s="167"/>
      <c r="GR56" s="167"/>
      <c r="GS56" s="167"/>
      <c r="GT56" s="167"/>
      <c r="GU56" s="167"/>
      <c r="GV56" s="167"/>
      <c r="GW56" s="167"/>
      <c r="GX56" s="167"/>
      <c r="GY56" s="167"/>
      <c r="GZ56" s="167"/>
      <c r="HA56" s="167"/>
      <c r="HB56" s="167"/>
      <c r="HC56" s="167"/>
      <c r="HD56" s="167"/>
      <c r="HE56" s="167"/>
      <c r="HF56" s="167"/>
      <c r="HG56" s="167"/>
      <c r="HH56" s="167"/>
      <c r="HI56" s="167"/>
      <c r="HJ56" s="167"/>
      <c r="HK56" s="167"/>
      <c r="HL56" s="167"/>
      <c r="HM56" s="167"/>
      <c r="HN56" s="167"/>
      <c r="HO56" s="167"/>
      <c r="HP56" s="167"/>
      <c r="HQ56" s="167"/>
      <c r="HR56" s="167"/>
      <c r="HS56" s="167"/>
      <c r="HT56" s="167"/>
      <c r="HU56" s="167"/>
      <c r="HV56" s="167"/>
      <c r="HW56" s="167"/>
      <c r="HX56" s="167"/>
      <c r="HY56" s="167"/>
      <c r="HZ56" s="167"/>
      <c r="IA56" s="167"/>
      <c r="IB56" s="167"/>
      <c r="IC56" s="167"/>
      <c r="ID56" s="167"/>
      <c r="IE56" s="167"/>
      <c r="IF56" s="167"/>
      <c r="IG56" s="167"/>
      <c r="IH56" s="167"/>
      <c r="II56" s="167"/>
      <c r="IJ56" s="167"/>
      <c r="IK56" s="167"/>
      <c r="IL56" s="167"/>
      <c r="IM56" s="167"/>
      <c r="IN56" s="167"/>
      <c r="IO56" s="167"/>
      <c r="IP56" s="167"/>
      <c r="IQ56" s="167"/>
      <c r="IR56" s="167"/>
      <c r="IS56" s="167"/>
      <c r="IT56" s="167"/>
    </row>
    <row r="57" spans="1:254" s="1" customFormat="1" ht="15" hidden="1" customHeight="1">
      <c r="A57" s="167"/>
      <c r="B57" s="167"/>
      <c r="C57" s="167"/>
      <c r="D57" s="2"/>
      <c r="E57" s="473"/>
      <c r="F57" s="473"/>
      <c r="G57" s="473"/>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c r="CZ57" s="167"/>
      <c r="DA57" s="167"/>
      <c r="DB57" s="167"/>
      <c r="DC57" s="167"/>
      <c r="DD57" s="167"/>
      <c r="DE57" s="167"/>
      <c r="DF57" s="167"/>
      <c r="DG57" s="167"/>
      <c r="DH57" s="167"/>
      <c r="DI57" s="167"/>
      <c r="DJ57" s="167"/>
      <c r="DK57" s="167"/>
      <c r="DL57" s="167"/>
      <c r="DM57" s="167"/>
      <c r="DN57" s="167"/>
      <c r="DO57" s="167"/>
      <c r="DP57" s="167"/>
      <c r="DQ57" s="167"/>
      <c r="DR57" s="167"/>
      <c r="DS57" s="167"/>
      <c r="DT57" s="167"/>
      <c r="DU57" s="167"/>
      <c r="DV57" s="167"/>
      <c r="DW57" s="167"/>
      <c r="DX57" s="167"/>
      <c r="DY57" s="167"/>
      <c r="DZ57" s="167"/>
      <c r="EA57" s="167"/>
      <c r="EB57" s="167"/>
      <c r="EC57" s="167"/>
      <c r="ED57" s="167"/>
      <c r="EE57" s="167"/>
      <c r="EF57" s="167"/>
      <c r="EG57" s="167"/>
      <c r="EH57" s="167"/>
      <c r="EI57" s="167"/>
      <c r="EJ57" s="167"/>
      <c r="EK57" s="167"/>
      <c r="EL57" s="167"/>
      <c r="EM57" s="167"/>
      <c r="EN57" s="167"/>
      <c r="EO57" s="167"/>
      <c r="EP57" s="167"/>
      <c r="EQ57" s="167"/>
      <c r="ER57" s="167"/>
      <c r="ES57" s="167"/>
      <c r="ET57" s="167"/>
      <c r="EU57" s="167"/>
      <c r="EV57" s="167"/>
      <c r="EW57" s="167"/>
      <c r="EX57" s="167"/>
      <c r="EY57" s="167"/>
      <c r="EZ57" s="167"/>
      <c r="FA57" s="167"/>
      <c r="FB57" s="167"/>
      <c r="FC57" s="167"/>
      <c r="FD57" s="167"/>
      <c r="FE57" s="167"/>
      <c r="FF57" s="167"/>
      <c r="FG57" s="167"/>
      <c r="FH57" s="167"/>
      <c r="FI57" s="167"/>
      <c r="FJ57" s="167"/>
      <c r="FK57" s="167"/>
      <c r="FL57" s="167"/>
      <c r="FM57" s="167"/>
      <c r="FN57" s="167"/>
      <c r="FO57" s="167"/>
      <c r="FP57" s="167"/>
      <c r="FQ57" s="167"/>
      <c r="FR57" s="167"/>
      <c r="FS57" s="167"/>
      <c r="FT57" s="167"/>
      <c r="FU57" s="167"/>
      <c r="FV57" s="167"/>
      <c r="FW57" s="167"/>
      <c r="FX57" s="167"/>
      <c r="FY57" s="167"/>
      <c r="FZ57" s="167"/>
      <c r="GA57" s="167"/>
      <c r="GB57" s="167"/>
      <c r="GC57" s="167"/>
      <c r="GD57" s="167"/>
      <c r="GE57" s="167"/>
      <c r="GF57" s="167"/>
      <c r="GG57" s="167"/>
      <c r="GH57" s="167"/>
      <c r="GI57" s="167"/>
      <c r="GJ57" s="167"/>
      <c r="GK57" s="167"/>
      <c r="GL57" s="167"/>
      <c r="GM57" s="167"/>
      <c r="GN57" s="167"/>
      <c r="GO57" s="167"/>
      <c r="GP57" s="167"/>
      <c r="GQ57" s="167"/>
      <c r="GR57" s="167"/>
      <c r="GS57" s="167"/>
      <c r="GT57" s="167"/>
      <c r="GU57" s="167"/>
      <c r="GV57" s="167"/>
      <c r="GW57" s="167"/>
      <c r="GX57" s="167"/>
      <c r="GY57" s="167"/>
      <c r="GZ57" s="167"/>
      <c r="HA57" s="167"/>
      <c r="HB57" s="167"/>
      <c r="HC57" s="167"/>
      <c r="HD57" s="167"/>
      <c r="HE57" s="167"/>
      <c r="HF57" s="167"/>
      <c r="HG57" s="167"/>
      <c r="HH57" s="167"/>
      <c r="HI57" s="167"/>
      <c r="HJ57" s="167"/>
      <c r="HK57" s="167"/>
      <c r="HL57" s="167"/>
      <c r="HM57" s="167"/>
      <c r="HN57" s="167"/>
      <c r="HO57" s="167"/>
      <c r="HP57" s="167"/>
      <c r="HQ57" s="167"/>
      <c r="HR57" s="167"/>
      <c r="HS57" s="167"/>
      <c r="HT57" s="167"/>
      <c r="HU57" s="167"/>
      <c r="HV57" s="167"/>
      <c r="HW57" s="167"/>
      <c r="HX57" s="167"/>
      <c r="HY57" s="167"/>
      <c r="HZ57" s="167"/>
      <c r="IA57" s="167"/>
      <c r="IB57" s="167"/>
      <c r="IC57" s="167"/>
      <c r="ID57" s="167"/>
      <c r="IE57" s="167"/>
      <c r="IF57" s="167"/>
      <c r="IG57" s="167"/>
      <c r="IH57" s="167"/>
      <c r="II57" s="167"/>
      <c r="IJ57" s="167"/>
      <c r="IK57" s="167"/>
      <c r="IL57" s="167"/>
      <c r="IM57" s="167"/>
      <c r="IN57" s="167"/>
      <c r="IO57" s="167"/>
      <c r="IP57" s="167"/>
      <c r="IQ57" s="167"/>
      <c r="IR57" s="167"/>
      <c r="IS57" s="167"/>
      <c r="IT57" s="167"/>
    </row>
    <row r="58" spans="1:254" s="1" customFormat="1" ht="15" hidden="1" customHeight="1">
      <c r="A58" s="167"/>
      <c r="B58" s="167"/>
      <c r="C58" s="167"/>
      <c r="D58" s="2"/>
      <c r="E58" s="473"/>
      <c r="F58" s="473"/>
      <c r="G58" s="473"/>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c r="EP58" s="167"/>
      <c r="EQ58" s="167"/>
      <c r="ER58" s="167"/>
      <c r="ES58" s="167"/>
      <c r="ET58" s="167"/>
      <c r="EU58" s="167"/>
      <c r="EV58" s="167"/>
      <c r="EW58" s="167"/>
      <c r="EX58" s="167"/>
      <c r="EY58" s="167"/>
      <c r="EZ58" s="167"/>
      <c r="FA58" s="167"/>
      <c r="FB58" s="167"/>
      <c r="FC58" s="167"/>
      <c r="FD58" s="167"/>
      <c r="FE58" s="167"/>
      <c r="FF58" s="167"/>
      <c r="FG58" s="167"/>
      <c r="FH58" s="167"/>
      <c r="FI58" s="167"/>
      <c r="FJ58" s="167"/>
      <c r="FK58" s="167"/>
      <c r="FL58" s="167"/>
      <c r="FM58" s="167"/>
      <c r="FN58" s="167"/>
      <c r="FO58" s="167"/>
      <c r="FP58" s="167"/>
      <c r="FQ58" s="167"/>
      <c r="FR58" s="167"/>
      <c r="FS58" s="167"/>
      <c r="FT58" s="167"/>
      <c r="FU58" s="167"/>
      <c r="FV58" s="167"/>
      <c r="FW58" s="167"/>
      <c r="FX58" s="167"/>
      <c r="FY58" s="167"/>
      <c r="FZ58" s="167"/>
      <c r="GA58" s="167"/>
      <c r="GB58" s="167"/>
      <c r="GC58" s="167"/>
      <c r="GD58" s="167"/>
      <c r="GE58" s="167"/>
      <c r="GF58" s="167"/>
      <c r="GG58" s="167"/>
      <c r="GH58" s="167"/>
      <c r="GI58" s="167"/>
      <c r="GJ58" s="167"/>
      <c r="GK58" s="167"/>
      <c r="GL58" s="167"/>
      <c r="GM58" s="167"/>
      <c r="GN58" s="167"/>
      <c r="GO58" s="167"/>
      <c r="GP58" s="167"/>
      <c r="GQ58" s="167"/>
      <c r="GR58" s="167"/>
      <c r="GS58" s="167"/>
      <c r="GT58" s="167"/>
      <c r="GU58" s="167"/>
      <c r="GV58" s="167"/>
      <c r="GW58" s="167"/>
      <c r="GX58" s="167"/>
      <c r="GY58" s="167"/>
      <c r="GZ58" s="167"/>
      <c r="HA58" s="167"/>
      <c r="HB58" s="167"/>
      <c r="HC58" s="167"/>
      <c r="HD58" s="167"/>
      <c r="HE58" s="167"/>
      <c r="HF58" s="167"/>
      <c r="HG58" s="167"/>
      <c r="HH58" s="167"/>
      <c r="HI58" s="167"/>
      <c r="HJ58" s="167"/>
      <c r="HK58" s="167"/>
      <c r="HL58" s="167"/>
      <c r="HM58" s="167"/>
      <c r="HN58" s="167"/>
      <c r="HO58" s="167"/>
      <c r="HP58" s="167"/>
      <c r="HQ58" s="167"/>
      <c r="HR58" s="167"/>
      <c r="HS58" s="167"/>
      <c r="HT58" s="167"/>
      <c r="HU58" s="167"/>
      <c r="HV58" s="167"/>
      <c r="HW58" s="167"/>
      <c r="HX58" s="167"/>
      <c r="HY58" s="167"/>
      <c r="HZ58" s="167"/>
      <c r="IA58" s="167"/>
      <c r="IB58" s="167"/>
      <c r="IC58" s="167"/>
      <c r="ID58" s="167"/>
      <c r="IE58" s="167"/>
      <c r="IF58" s="167"/>
      <c r="IG58" s="167"/>
      <c r="IH58" s="167"/>
      <c r="II58" s="167"/>
      <c r="IJ58" s="167"/>
      <c r="IK58" s="167"/>
      <c r="IL58" s="167"/>
      <c r="IM58" s="167"/>
      <c r="IN58" s="167"/>
      <c r="IO58" s="167"/>
      <c r="IP58" s="167"/>
      <c r="IQ58" s="167"/>
      <c r="IR58" s="167"/>
      <c r="IS58" s="167"/>
      <c r="IT58" s="167"/>
    </row>
    <row r="59" spans="1:254" s="1" customFormat="1" ht="15" hidden="1" customHeight="1">
      <c r="A59" s="167"/>
      <c r="B59" s="167"/>
      <c r="C59" s="167"/>
      <c r="D59" s="2"/>
      <c r="E59" s="473"/>
      <c r="F59" s="473"/>
      <c r="G59" s="473"/>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c r="DB59" s="167"/>
      <c r="DC59" s="167"/>
      <c r="DD59" s="167"/>
      <c r="DE59" s="167"/>
      <c r="DF59" s="167"/>
      <c r="DG59" s="167"/>
      <c r="DH59" s="167"/>
      <c r="DI59" s="167"/>
      <c r="DJ59" s="167"/>
      <c r="DK59" s="167"/>
      <c r="DL59" s="167"/>
      <c r="DM59" s="167"/>
      <c r="DN59" s="167"/>
      <c r="DO59" s="167"/>
      <c r="DP59" s="167"/>
      <c r="DQ59" s="167"/>
      <c r="DR59" s="167"/>
      <c r="DS59" s="167"/>
      <c r="DT59" s="167"/>
      <c r="DU59" s="167"/>
      <c r="DV59" s="167"/>
      <c r="DW59" s="167"/>
      <c r="DX59" s="167"/>
      <c r="DY59" s="167"/>
      <c r="DZ59" s="167"/>
      <c r="EA59" s="167"/>
      <c r="EB59" s="167"/>
      <c r="EC59" s="167"/>
      <c r="ED59" s="167"/>
      <c r="EE59" s="167"/>
      <c r="EF59" s="167"/>
      <c r="EG59" s="167"/>
      <c r="EH59" s="167"/>
      <c r="EI59" s="167"/>
      <c r="EJ59" s="167"/>
      <c r="EK59" s="167"/>
      <c r="EL59" s="167"/>
      <c r="EM59" s="167"/>
      <c r="EN59" s="167"/>
      <c r="EO59" s="167"/>
      <c r="EP59" s="167"/>
      <c r="EQ59" s="167"/>
      <c r="ER59" s="167"/>
      <c r="ES59" s="167"/>
      <c r="ET59" s="167"/>
      <c r="EU59" s="167"/>
      <c r="EV59" s="167"/>
      <c r="EW59" s="167"/>
      <c r="EX59" s="167"/>
      <c r="EY59" s="167"/>
      <c r="EZ59" s="167"/>
      <c r="FA59" s="167"/>
      <c r="FB59" s="167"/>
      <c r="FC59" s="167"/>
      <c r="FD59" s="167"/>
      <c r="FE59" s="167"/>
      <c r="FF59" s="167"/>
      <c r="FG59" s="167"/>
      <c r="FH59" s="167"/>
      <c r="FI59" s="167"/>
      <c r="FJ59" s="167"/>
      <c r="FK59" s="167"/>
      <c r="FL59" s="167"/>
      <c r="FM59" s="167"/>
      <c r="FN59" s="167"/>
      <c r="FO59" s="167"/>
      <c r="FP59" s="167"/>
      <c r="FQ59" s="167"/>
      <c r="FR59" s="167"/>
      <c r="FS59" s="167"/>
      <c r="FT59" s="167"/>
      <c r="FU59" s="167"/>
      <c r="FV59" s="167"/>
      <c r="FW59" s="167"/>
      <c r="FX59" s="167"/>
      <c r="FY59" s="167"/>
      <c r="FZ59" s="167"/>
      <c r="GA59" s="167"/>
      <c r="GB59" s="167"/>
      <c r="GC59" s="167"/>
      <c r="GD59" s="167"/>
      <c r="GE59" s="167"/>
      <c r="GF59" s="167"/>
      <c r="GG59" s="167"/>
      <c r="GH59" s="167"/>
      <c r="GI59" s="167"/>
      <c r="GJ59" s="167"/>
      <c r="GK59" s="167"/>
      <c r="GL59" s="167"/>
      <c r="GM59" s="167"/>
      <c r="GN59" s="167"/>
      <c r="GO59" s="167"/>
      <c r="GP59" s="167"/>
      <c r="GQ59" s="167"/>
      <c r="GR59" s="167"/>
      <c r="GS59" s="167"/>
      <c r="GT59" s="167"/>
      <c r="GU59" s="167"/>
      <c r="GV59" s="167"/>
      <c r="GW59" s="167"/>
      <c r="GX59" s="167"/>
      <c r="GY59" s="167"/>
      <c r="GZ59" s="167"/>
      <c r="HA59" s="167"/>
      <c r="HB59" s="167"/>
      <c r="HC59" s="167"/>
      <c r="HD59" s="167"/>
      <c r="HE59" s="167"/>
      <c r="HF59" s="167"/>
      <c r="HG59" s="167"/>
      <c r="HH59" s="167"/>
      <c r="HI59" s="167"/>
      <c r="HJ59" s="167"/>
      <c r="HK59" s="167"/>
      <c r="HL59" s="167"/>
      <c r="HM59" s="167"/>
      <c r="HN59" s="167"/>
      <c r="HO59" s="167"/>
      <c r="HP59" s="167"/>
      <c r="HQ59" s="167"/>
      <c r="HR59" s="167"/>
      <c r="HS59" s="167"/>
      <c r="HT59" s="167"/>
      <c r="HU59" s="167"/>
      <c r="HV59" s="167"/>
      <c r="HW59" s="167"/>
      <c r="HX59" s="167"/>
      <c r="HY59" s="167"/>
      <c r="HZ59" s="167"/>
      <c r="IA59" s="167"/>
      <c r="IB59" s="167"/>
      <c r="IC59" s="167"/>
      <c r="ID59" s="167"/>
      <c r="IE59" s="167"/>
      <c r="IF59" s="167"/>
      <c r="IG59" s="167"/>
      <c r="IH59" s="167"/>
      <c r="II59" s="167"/>
      <c r="IJ59" s="167"/>
      <c r="IK59" s="167"/>
      <c r="IL59" s="167"/>
      <c r="IM59" s="167"/>
      <c r="IN59" s="167"/>
      <c r="IO59" s="167"/>
      <c r="IP59" s="167"/>
      <c r="IQ59" s="167"/>
      <c r="IR59" s="167"/>
      <c r="IS59" s="167"/>
      <c r="IT59" s="167"/>
    </row>
    <row r="60" spans="1:254" s="1" customFormat="1" ht="15" hidden="1" customHeight="1">
      <c r="A60" s="167"/>
      <c r="B60" s="167"/>
      <c r="C60" s="167"/>
      <c r="D60" s="2"/>
      <c r="E60" s="473"/>
      <c r="F60" s="473"/>
      <c r="G60" s="473"/>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c r="EM60" s="167"/>
      <c r="EN60" s="167"/>
      <c r="EO60" s="167"/>
      <c r="EP60" s="167"/>
      <c r="EQ60" s="167"/>
      <c r="ER60" s="167"/>
      <c r="ES60" s="167"/>
      <c r="ET60" s="167"/>
      <c r="EU60" s="167"/>
      <c r="EV60" s="167"/>
      <c r="EW60" s="167"/>
      <c r="EX60" s="167"/>
      <c r="EY60" s="167"/>
      <c r="EZ60" s="167"/>
      <c r="FA60" s="167"/>
      <c r="FB60" s="167"/>
      <c r="FC60" s="167"/>
      <c r="FD60" s="167"/>
      <c r="FE60" s="167"/>
      <c r="FF60" s="167"/>
      <c r="FG60" s="167"/>
      <c r="FH60" s="167"/>
      <c r="FI60" s="167"/>
      <c r="FJ60" s="167"/>
      <c r="FK60" s="167"/>
      <c r="FL60" s="167"/>
      <c r="FM60" s="167"/>
      <c r="FN60" s="167"/>
      <c r="FO60" s="167"/>
      <c r="FP60" s="167"/>
      <c r="FQ60" s="167"/>
      <c r="FR60" s="167"/>
      <c r="FS60" s="167"/>
      <c r="FT60" s="167"/>
      <c r="FU60" s="167"/>
      <c r="FV60" s="167"/>
      <c r="FW60" s="167"/>
      <c r="FX60" s="167"/>
      <c r="FY60" s="167"/>
      <c r="FZ60" s="167"/>
      <c r="GA60" s="167"/>
      <c r="GB60" s="167"/>
      <c r="GC60" s="167"/>
      <c r="GD60" s="167"/>
      <c r="GE60" s="167"/>
      <c r="GF60" s="167"/>
      <c r="GG60" s="167"/>
      <c r="GH60" s="167"/>
      <c r="GI60" s="167"/>
      <c r="GJ60" s="167"/>
      <c r="GK60" s="167"/>
      <c r="GL60" s="167"/>
      <c r="GM60" s="167"/>
      <c r="GN60" s="167"/>
      <c r="GO60" s="167"/>
      <c r="GP60" s="167"/>
      <c r="GQ60" s="167"/>
      <c r="GR60" s="167"/>
      <c r="GS60" s="167"/>
      <c r="GT60" s="167"/>
      <c r="GU60" s="167"/>
      <c r="GV60" s="167"/>
      <c r="GW60" s="167"/>
      <c r="GX60" s="167"/>
      <c r="GY60" s="167"/>
      <c r="GZ60" s="167"/>
      <c r="HA60" s="167"/>
      <c r="HB60" s="167"/>
      <c r="HC60" s="167"/>
      <c r="HD60" s="167"/>
      <c r="HE60" s="167"/>
      <c r="HF60" s="167"/>
      <c r="HG60" s="167"/>
      <c r="HH60" s="167"/>
      <c r="HI60" s="167"/>
      <c r="HJ60" s="167"/>
      <c r="HK60" s="167"/>
      <c r="HL60" s="167"/>
      <c r="HM60" s="167"/>
      <c r="HN60" s="167"/>
      <c r="HO60" s="167"/>
      <c r="HP60" s="167"/>
      <c r="HQ60" s="167"/>
      <c r="HR60" s="167"/>
      <c r="HS60" s="167"/>
      <c r="HT60" s="167"/>
      <c r="HU60" s="167"/>
      <c r="HV60" s="167"/>
      <c r="HW60" s="167"/>
      <c r="HX60" s="167"/>
      <c r="HY60" s="167"/>
      <c r="HZ60" s="167"/>
      <c r="IA60" s="167"/>
      <c r="IB60" s="167"/>
      <c r="IC60" s="167"/>
      <c r="ID60" s="167"/>
      <c r="IE60" s="167"/>
      <c r="IF60" s="167"/>
      <c r="IG60" s="167"/>
      <c r="IH60" s="167"/>
      <c r="II60" s="167"/>
      <c r="IJ60" s="167"/>
      <c r="IK60" s="167"/>
      <c r="IL60" s="167"/>
      <c r="IM60" s="167"/>
      <c r="IN60" s="167"/>
      <c r="IO60" s="167"/>
      <c r="IP60" s="167"/>
      <c r="IQ60" s="167"/>
      <c r="IR60" s="167"/>
      <c r="IS60" s="167"/>
      <c r="IT60" s="167"/>
    </row>
    <row r="61" spans="1:254" s="1" customFormat="1" ht="15" hidden="1" customHeight="1">
      <c r="A61" s="167"/>
      <c r="B61" s="167"/>
      <c r="C61" s="167"/>
      <c r="D61" s="2"/>
      <c r="E61" s="473"/>
      <c r="F61" s="473"/>
      <c r="G61" s="473"/>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c r="EM61" s="167"/>
      <c r="EN61" s="167"/>
      <c r="EO61" s="167"/>
      <c r="EP61" s="167"/>
      <c r="EQ61" s="167"/>
      <c r="ER61" s="167"/>
      <c r="ES61" s="167"/>
      <c r="ET61" s="167"/>
      <c r="EU61" s="167"/>
      <c r="EV61" s="167"/>
      <c r="EW61" s="167"/>
      <c r="EX61" s="167"/>
      <c r="EY61" s="167"/>
      <c r="EZ61" s="167"/>
      <c r="FA61" s="167"/>
      <c r="FB61" s="167"/>
      <c r="FC61" s="167"/>
      <c r="FD61" s="167"/>
      <c r="FE61" s="167"/>
      <c r="FF61" s="167"/>
      <c r="FG61" s="167"/>
      <c r="FH61" s="167"/>
      <c r="FI61" s="167"/>
      <c r="FJ61" s="167"/>
      <c r="FK61" s="167"/>
      <c r="FL61" s="167"/>
      <c r="FM61" s="167"/>
      <c r="FN61" s="167"/>
      <c r="FO61" s="167"/>
      <c r="FP61" s="167"/>
      <c r="FQ61" s="167"/>
      <c r="FR61" s="167"/>
      <c r="FS61" s="167"/>
      <c r="FT61" s="167"/>
      <c r="FU61" s="167"/>
      <c r="FV61" s="167"/>
      <c r="FW61" s="167"/>
      <c r="FX61" s="167"/>
      <c r="FY61" s="167"/>
      <c r="FZ61" s="167"/>
      <c r="GA61" s="167"/>
      <c r="GB61" s="167"/>
      <c r="GC61" s="167"/>
      <c r="GD61" s="167"/>
      <c r="GE61" s="167"/>
      <c r="GF61" s="167"/>
      <c r="GG61" s="167"/>
      <c r="GH61" s="167"/>
      <c r="GI61" s="167"/>
      <c r="GJ61" s="167"/>
      <c r="GK61" s="167"/>
      <c r="GL61" s="167"/>
      <c r="GM61" s="167"/>
      <c r="GN61" s="167"/>
      <c r="GO61" s="167"/>
      <c r="GP61" s="167"/>
      <c r="GQ61" s="167"/>
      <c r="GR61" s="167"/>
      <c r="GS61" s="167"/>
      <c r="GT61" s="167"/>
      <c r="GU61" s="167"/>
      <c r="GV61" s="167"/>
      <c r="GW61" s="167"/>
      <c r="GX61" s="167"/>
      <c r="GY61" s="167"/>
      <c r="GZ61" s="167"/>
      <c r="HA61" s="167"/>
      <c r="HB61" s="167"/>
      <c r="HC61" s="167"/>
      <c r="HD61" s="167"/>
      <c r="HE61" s="167"/>
      <c r="HF61" s="167"/>
      <c r="HG61" s="167"/>
      <c r="HH61" s="167"/>
      <c r="HI61" s="167"/>
      <c r="HJ61" s="167"/>
      <c r="HK61" s="167"/>
      <c r="HL61" s="167"/>
      <c r="HM61" s="167"/>
      <c r="HN61" s="167"/>
      <c r="HO61" s="167"/>
      <c r="HP61" s="167"/>
      <c r="HQ61" s="167"/>
      <c r="HR61" s="167"/>
      <c r="HS61" s="167"/>
      <c r="HT61" s="167"/>
      <c r="HU61" s="167"/>
      <c r="HV61" s="167"/>
      <c r="HW61" s="167"/>
      <c r="HX61" s="167"/>
      <c r="HY61" s="167"/>
      <c r="HZ61" s="167"/>
      <c r="IA61" s="167"/>
      <c r="IB61" s="167"/>
      <c r="IC61" s="167"/>
      <c r="ID61" s="167"/>
      <c r="IE61" s="167"/>
      <c r="IF61" s="167"/>
      <c r="IG61" s="167"/>
      <c r="IH61" s="167"/>
      <c r="II61" s="167"/>
      <c r="IJ61" s="167"/>
      <c r="IK61" s="167"/>
      <c r="IL61" s="167"/>
      <c r="IM61" s="167"/>
      <c r="IN61" s="167"/>
      <c r="IO61" s="167"/>
      <c r="IP61" s="167"/>
      <c r="IQ61" s="167"/>
      <c r="IR61" s="167"/>
      <c r="IS61" s="167"/>
      <c r="IT61" s="167"/>
    </row>
    <row r="62" spans="1:254" s="1" customFormat="1" ht="15" hidden="1" customHeight="1">
      <c r="A62" s="167"/>
      <c r="B62" s="167"/>
      <c r="C62" s="167"/>
      <c r="D62" s="2"/>
      <c r="E62" s="473"/>
      <c r="F62" s="473"/>
      <c r="G62" s="473"/>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c r="EP62" s="167"/>
      <c r="EQ62" s="167"/>
      <c r="ER62" s="167"/>
      <c r="ES62" s="167"/>
      <c r="ET62" s="167"/>
      <c r="EU62" s="167"/>
      <c r="EV62" s="167"/>
      <c r="EW62" s="167"/>
      <c r="EX62" s="167"/>
      <c r="EY62" s="167"/>
      <c r="EZ62" s="167"/>
      <c r="FA62" s="167"/>
      <c r="FB62" s="167"/>
      <c r="FC62" s="167"/>
      <c r="FD62" s="167"/>
      <c r="FE62" s="167"/>
      <c r="FF62" s="167"/>
      <c r="FG62" s="167"/>
      <c r="FH62" s="167"/>
      <c r="FI62" s="167"/>
      <c r="FJ62" s="167"/>
      <c r="FK62" s="167"/>
      <c r="FL62" s="167"/>
      <c r="FM62" s="167"/>
      <c r="FN62" s="167"/>
      <c r="FO62" s="167"/>
      <c r="FP62" s="167"/>
      <c r="FQ62" s="167"/>
      <c r="FR62" s="167"/>
      <c r="FS62" s="167"/>
      <c r="FT62" s="167"/>
      <c r="FU62" s="167"/>
      <c r="FV62" s="167"/>
      <c r="FW62" s="167"/>
      <c r="FX62" s="167"/>
      <c r="FY62" s="167"/>
      <c r="FZ62" s="167"/>
      <c r="GA62" s="167"/>
      <c r="GB62" s="167"/>
      <c r="GC62" s="167"/>
      <c r="GD62" s="167"/>
      <c r="GE62" s="167"/>
      <c r="GF62" s="167"/>
      <c r="GG62" s="167"/>
      <c r="GH62" s="167"/>
      <c r="GI62" s="167"/>
      <c r="GJ62" s="167"/>
      <c r="GK62" s="167"/>
      <c r="GL62" s="167"/>
      <c r="GM62" s="167"/>
      <c r="GN62" s="167"/>
      <c r="GO62" s="167"/>
      <c r="GP62" s="167"/>
      <c r="GQ62" s="167"/>
      <c r="GR62" s="167"/>
      <c r="GS62" s="167"/>
      <c r="GT62" s="167"/>
      <c r="GU62" s="167"/>
      <c r="GV62" s="167"/>
      <c r="GW62" s="167"/>
      <c r="GX62" s="167"/>
      <c r="GY62" s="167"/>
      <c r="GZ62" s="167"/>
      <c r="HA62" s="167"/>
      <c r="HB62" s="167"/>
      <c r="HC62" s="167"/>
      <c r="HD62" s="167"/>
      <c r="HE62" s="167"/>
      <c r="HF62" s="167"/>
      <c r="HG62" s="167"/>
      <c r="HH62" s="167"/>
      <c r="HI62" s="167"/>
      <c r="HJ62" s="167"/>
      <c r="HK62" s="167"/>
      <c r="HL62" s="167"/>
      <c r="HM62" s="167"/>
      <c r="HN62" s="167"/>
      <c r="HO62" s="167"/>
      <c r="HP62" s="167"/>
      <c r="HQ62" s="167"/>
      <c r="HR62" s="167"/>
      <c r="HS62" s="167"/>
      <c r="HT62" s="167"/>
      <c r="HU62" s="167"/>
      <c r="HV62" s="167"/>
      <c r="HW62" s="167"/>
      <c r="HX62" s="167"/>
      <c r="HY62" s="167"/>
      <c r="HZ62" s="167"/>
      <c r="IA62" s="167"/>
      <c r="IB62" s="167"/>
      <c r="IC62" s="167"/>
      <c r="ID62" s="167"/>
      <c r="IE62" s="167"/>
      <c r="IF62" s="167"/>
      <c r="IG62" s="167"/>
      <c r="IH62" s="167"/>
      <c r="II62" s="167"/>
      <c r="IJ62" s="167"/>
      <c r="IK62" s="167"/>
      <c r="IL62" s="167"/>
      <c r="IM62" s="167"/>
      <c r="IN62" s="167"/>
      <c r="IO62" s="167"/>
      <c r="IP62" s="167"/>
      <c r="IQ62" s="167"/>
      <c r="IR62" s="167"/>
      <c r="IS62" s="167"/>
      <c r="IT62" s="167"/>
    </row>
    <row r="63" spans="1:254" s="1" customFormat="1" ht="15" hidden="1" customHeight="1">
      <c r="A63" s="167"/>
      <c r="B63" s="167"/>
      <c r="C63" s="167"/>
      <c r="D63" s="2"/>
      <c r="E63" s="473"/>
      <c r="F63" s="473"/>
      <c r="G63" s="473"/>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c r="EP63" s="167"/>
      <c r="EQ63" s="167"/>
      <c r="ER63" s="167"/>
      <c r="ES63" s="167"/>
      <c r="ET63" s="167"/>
      <c r="EU63" s="167"/>
      <c r="EV63" s="167"/>
      <c r="EW63" s="167"/>
      <c r="EX63" s="167"/>
      <c r="EY63" s="167"/>
      <c r="EZ63" s="167"/>
      <c r="FA63" s="167"/>
      <c r="FB63" s="167"/>
      <c r="FC63" s="167"/>
      <c r="FD63" s="167"/>
      <c r="FE63" s="167"/>
      <c r="FF63" s="167"/>
      <c r="FG63" s="167"/>
      <c r="FH63" s="167"/>
      <c r="FI63" s="167"/>
      <c r="FJ63" s="167"/>
      <c r="FK63" s="167"/>
      <c r="FL63" s="167"/>
      <c r="FM63" s="167"/>
      <c r="FN63" s="167"/>
      <c r="FO63" s="167"/>
      <c r="FP63" s="167"/>
      <c r="FQ63" s="167"/>
      <c r="FR63" s="167"/>
      <c r="FS63" s="167"/>
      <c r="FT63" s="167"/>
      <c r="FU63" s="167"/>
      <c r="FV63" s="167"/>
      <c r="FW63" s="167"/>
      <c r="FX63" s="167"/>
      <c r="FY63" s="167"/>
      <c r="FZ63" s="167"/>
      <c r="GA63" s="167"/>
      <c r="GB63" s="167"/>
      <c r="GC63" s="167"/>
      <c r="GD63" s="167"/>
      <c r="GE63" s="167"/>
      <c r="GF63" s="167"/>
      <c r="GG63" s="167"/>
      <c r="GH63" s="167"/>
      <c r="GI63" s="167"/>
      <c r="GJ63" s="167"/>
      <c r="GK63" s="167"/>
      <c r="GL63" s="167"/>
      <c r="GM63" s="167"/>
      <c r="GN63" s="167"/>
      <c r="GO63" s="167"/>
      <c r="GP63" s="167"/>
      <c r="GQ63" s="167"/>
      <c r="GR63" s="167"/>
      <c r="GS63" s="167"/>
      <c r="GT63" s="167"/>
      <c r="GU63" s="167"/>
      <c r="GV63" s="167"/>
      <c r="GW63" s="167"/>
      <c r="GX63" s="167"/>
      <c r="GY63" s="167"/>
      <c r="GZ63" s="167"/>
      <c r="HA63" s="167"/>
      <c r="HB63" s="167"/>
      <c r="HC63" s="167"/>
      <c r="HD63" s="167"/>
      <c r="HE63" s="167"/>
      <c r="HF63" s="167"/>
      <c r="HG63" s="167"/>
      <c r="HH63" s="167"/>
      <c r="HI63" s="167"/>
      <c r="HJ63" s="167"/>
      <c r="HK63" s="167"/>
      <c r="HL63" s="167"/>
      <c r="HM63" s="167"/>
      <c r="HN63" s="167"/>
      <c r="HO63" s="167"/>
      <c r="HP63" s="167"/>
      <c r="HQ63" s="167"/>
      <c r="HR63" s="167"/>
      <c r="HS63" s="167"/>
      <c r="HT63" s="167"/>
      <c r="HU63" s="167"/>
      <c r="HV63" s="167"/>
      <c r="HW63" s="167"/>
      <c r="HX63" s="167"/>
      <c r="HY63" s="167"/>
      <c r="HZ63" s="167"/>
      <c r="IA63" s="167"/>
      <c r="IB63" s="167"/>
      <c r="IC63" s="167"/>
      <c r="ID63" s="167"/>
      <c r="IE63" s="167"/>
      <c r="IF63" s="167"/>
      <c r="IG63" s="167"/>
      <c r="IH63" s="167"/>
      <c r="II63" s="167"/>
      <c r="IJ63" s="167"/>
      <c r="IK63" s="167"/>
      <c r="IL63" s="167"/>
      <c r="IM63" s="167"/>
      <c r="IN63" s="167"/>
      <c r="IO63" s="167"/>
      <c r="IP63" s="167"/>
      <c r="IQ63" s="167"/>
      <c r="IR63" s="167"/>
      <c r="IS63" s="167"/>
      <c r="IT63" s="167"/>
    </row>
    <row r="64" spans="1:254" s="1" customFormat="1" ht="15" hidden="1" customHeight="1">
      <c r="A64" s="167"/>
      <c r="B64" s="167"/>
      <c r="C64" s="167"/>
      <c r="D64" s="2"/>
      <c r="E64" s="473"/>
      <c r="F64" s="473"/>
      <c r="G64" s="473"/>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c r="EP64" s="167"/>
      <c r="EQ64" s="167"/>
      <c r="ER64" s="167"/>
      <c r="ES64" s="167"/>
      <c r="ET64" s="167"/>
      <c r="EU64" s="167"/>
      <c r="EV64" s="167"/>
      <c r="EW64" s="167"/>
      <c r="EX64" s="167"/>
      <c r="EY64" s="167"/>
      <c r="EZ64" s="167"/>
      <c r="FA64" s="167"/>
      <c r="FB64" s="167"/>
      <c r="FC64" s="167"/>
      <c r="FD64" s="167"/>
      <c r="FE64" s="167"/>
      <c r="FF64" s="167"/>
      <c r="FG64" s="167"/>
      <c r="FH64" s="167"/>
      <c r="FI64" s="167"/>
      <c r="FJ64" s="167"/>
      <c r="FK64" s="167"/>
      <c r="FL64" s="167"/>
      <c r="FM64" s="167"/>
      <c r="FN64" s="167"/>
      <c r="FO64" s="167"/>
      <c r="FP64" s="167"/>
      <c r="FQ64" s="167"/>
      <c r="FR64" s="167"/>
      <c r="FS64" s="167"/>
      <c r="FT64" s="167"/>
      <c r="FU64" s="167"/>
      <c r="FV64" s="167"/>
      <c r="FW64" s="167"/>
      <c r="FX64" s="167"/>
      <c r="FY64" s="167"/>
      <c r="FZ64" s="167"/>
      <c r="GA64" s="167"/>
      <c r="GB64" s="167"/>
      <c r="GC64" s="167"/>
      <c r="GD64" s="167"/>
      <c r="GE64" s="167"/>
      <c r="GF64" s="167"/>
      <c r="GG64" s="167"/>
      <c r="GH64" s="167"/>
      <c r="GI64" s="167"/>
      <c r="GJ64" s="167"/>
      <c r="GK64" s="167"/>
      <c r="GL64" s="167"/>
      <c r="GM64" s="167"/>
      <c r="GN64" s="167"/>
      <c r="GO64" s="167"/>
      <c r="GP64" s="167"/>
      <c r="GQ64" s="167"/>
      <c r="GR64" s="167"/>
      <c r="GS64" s="167"/>
      <c r="GT64" s="167"/>
      <c r="GU64" s="167"/>
      <c r="GV64" s="167"/>
      <c r="GW64" s="167"/>
      <c r="GX64" s="167"/>
      <c r="GY64" s="167"/>
      <c r="GZ64" s="167"/>
      <c r="HA64" s="167"/>
      <c r="HB64" s="167"/>
      <c r="HC64" s="167"/>
      <c r="HD64" s="167"/>
      <c r="HE64" s="167"/>
      <c r="HF64" s="167"/>
      <c r="HG64" s="167"/>
      <c r="HH64" s="167"/>
      <c r="HI64" s="167"/>
      <c r="HJ64" s="167"/>
      <c r="HK64" s="167"/>
      <c r="HL64" s="167"/>
      <c r="HM64" s="167"/>
      <c r="HN64" s="167"/>
      <c r="HO64" s="167"/>
      <c r="HP64" s="167"/>
      <c r="HQ64" s="167"/>
      <c r="HR64" s="167"/>
      <c r="HS64" s="167"/>
      <c r="HT64" s="167"/>
      <c r="HU64" s="167"/>
      <c r="HV64" s="167"/>
      <c r="HW64" s="167"/>
      <c r="HX64" s="167"/>
      <c r="HY64" s="167"/>
      <c r="HZ64" s="167"/>
      <c r="IA64" s="167"/>
      <c r="IB64" s="167"/>
      <c r="IC64" s="167"/>
      <c r="ID64" s="167"/>
      <c r="IE64" s="167"/>
      <c r="IF64" s="167"/>
      <c r="IG64" s="167"/>
      <c r="IH64" s="167"/>
      <c r="II64" s="167"/>
      <c r="IJ64" s="167"/>
      <c r="IK64" s="167"/>
      <c r="IL64" s="167"/>
      <c r="IM64" s="167"/>
      <c r="IN64" s="167"/>
      <c r="IO64" s="167"/>
      <c r="IP64" s="167"/>
      <c r="IQ64" s="167"/>
      <c r="IR64" s="167"/>
      <c r="IS64" s="167"/>
      <c r="IT64" s="167"/>
    </row>
    <row r="65" spans="1:254" s="1" customFormat="1" ht="15" hidden="1" customHeight="1">
      <c r="A65" s="167"/>
      <c r="B65" s="167"/>
      <c r="C65" s="167"/>
      <c r="D65" s="2"/>
      <c r="E65" s="473"/>
      <c r="F65" s="473"/>
      <c r="G65" s="473"/>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c r="EM65" s="167"/>
      <c r="EN65" s="167"/>
      <c r="EO65" s="167"/>
      <c r="EP65" s="167"/>
      <c r="EQ65" s="167"/>
      <c r="ER65" s="167"/>
      <c r="ES65" s="167"/>
      <c r="ET65" s="167"/>
      <c r="EU65" s="167"/>
      <c r="EV65" s="167"/>
      <c r="EW65" s="167"/>
      <c r="EX65" s="167"/>
      <c r="EY65" s="167"/>
      <c r="EZ65" s="167"/>
      <c r="FA65" s="167"/>
      <c r="FB65" s="167"/>
      <c r="FC65" s="167"/>
      <c r="FD65" s="167"/>
      <c r="FE65" s="167"/>
      <c r="FF65" s="167"/>
      <c r="FG65" s="167"/>
      <c r="FH65" s="167"/>
      <c r="FI65" s="167"/>
      <c r="FJ65" s="167"/>
      <c r="FK65" s="167"/>
      <c r="FL65" s="167"/>
      <c r="FM65" s="167"/>
      <c r="FN65" s="167"/>
      <c r="FO65" s="167"/>
      <c r="FP65" s="167"/>
      <c r="FQ65" s="167"/>
      <c r="FR65" s="167"/>
      <c r="FS65" s="167"/>
      <c r="FT65" s="167"/>
      <c r="FU65" s="167"/>
      <c r="FV65" s="167"/>
      <c r="FW65" s="167"/>
      <c r="FX65" s="167"/>
      <c r="FY65" s="167"/>
      <c r="FZ65" s="167"/>
      <c r="GA65" s="167"/>
      <c r="GB65" s="167"/>
      <c r="GC65" s="167"/>
      <c r="GD65" s="167"/>
      <c r="GE65" s="167"/>
      <c r="GF65" s="167"/>
      <c r="GG65" s="167"/>
      <c r="GH65" s="167"/>
      <c r="GI65" s="167"/>
      <c r="GJ65" s="167"/>
      <c r="GK65" s="167"/>
      <c r="GL65" s="167"/>
      <c r="GM65" s="167"/>
      <c r="GN65" s="167"/>
      <c r="GO65" s="167"/>
      <c r="GP65" s="167"/>
      <c r="GQ65" s="167"/>
      <c r="GR65" s="167"/>
      <c r="GS65" s="167"/>
      <c r="GT65" s="167"/>
      <c r="GU65" s="167"/>
      <c r="GV65" s="167"/>
      <c r="GW65" s="167"/>
      <c r="GX65" s="167"/>
      <c r="GY65" s="167"/>
      <c r="GZ65" s="167"/>
      <c r="HA65" s="167"/>
      <c r="HB65" s="167"/>
      <c r="HC65" s="167"/>
      <c r="HD65" s="167"/>
      <c r="HE65" s="167"/>
      <c r="HF65" s="167"/>
      <c r="HG65" s="167"/>
      <c r="HH65" s="167"/>
      <c r="HI65" s="167"/>
      <c r="HJ65" s="167"/>
      <c r="HK65" s="167"/>
      <c r="HL65" s="167"/>
      <c r="HM65" s="167"/>
      <c r="HN65" s="167"/>
      <c r="HO65" s="167"/>
      <c r="HP65" s="167"/>
      <c r="HQ65" s="167"/>
      <c r="HR65" s="167"/>
      <c r="HS65" s="167"/>
      <c r="HT65" s="167"/>
      <c r="HU65" s="167"/>
      <c r="HV65" s="167"/>
      <c r="HW65" s="167"/>
      <c r="HX65" s="167"/>
      <c r="HY65" s="167"/>
      <c r="HZ65" s="167"/>
      <c r="IA65" s="167"/>
      <c r="IB65" s="167"/>
      <c r="IC65" s="167"/>
      <c r="ID65" s="167"/>
      <c r="IE65" s="167"/>
      <c r="IF65" s="167"/>
      <c r="IG65" s="167"/>
      <c r="IH65" s="167"/>
      <c r="II65" s="167"/>
      <c r="IJ65" s="167"/>
      <c r="IK65" s="167"/>
      <c r="IL65" s="167"/>
      <c r="IM65" s="167"/>
      <c r="IN65" s="167"/>
      <c r="IO65" s="167"/>
      <c r="IP65" s="167"/>
      <c r="IQ65" s="167"/>
      <c r="IR65" s="167"/>
      <c r="IS65" s="167"/>
      <c r="IT65" s="167"/>
    </row>
    <row r="66" spans="1:254" s="1" customFormat="1" ht="15" hidden="1" customHeight="1">
      <c r="A66" s="167"/>
      <c r="B66" s="167"/>
      <c r="C66" s="167"/>
      <c r="D66" s="2"/>
      <c r="E66" s="473"/>
      <c r="F66" s="473"/>
      <c r="G66" s="473"/>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167"/>
      <c r="GF66" s="167"/>
      <c r="GG66" s="167"/>
      <c r="GH66" s="167"/>
      <c r="GI66" s="167"/>
      <c r="GJ66" s="167"/>
      <c r="GK66" s="167"/>
      <c r="GL66" s="167"/>
      <c r="GM66" s="167"/>
      <c r="GN66" s="167"/>
      <c r="GO66" s="167"/>
      <c r="GP66" s="167"/>
      <c r="GQ66" s="167"/>
      <c r="GR66" s="167"/>
      <c r="GS66" s="167"/>
      <c r="GT66" s="167"/>
      <c r="GU66" s="167"/>
      <c r="GV66" s="167"/>
      <c r="GW66" s="167"/>
      <c r="GX66" s="167"/>
      <c r="GY66" s="167"/>
      <c r="GZ66" s="167"/>
      <c r="HA66" s="167"/>
      <c r="HB66" s="167"/>
      <c r="HC66" s="167"/>
      <c r="HD66" s="167"/>
      <c r="HE66" s="167"/>
      <c r="HF66" s="167"/>
      <c r="HG66" s="167"/>
      <c r="HH66" s="167"/>
      <c r="HI66" s="167"/>
      <c r="HJ66" s="167"/>
      <c r="HK66" s="167"/>
      <c r="HL66" s="167"/>
      <c r="HM66" s="167"/>
      <c r="HN66" s="167"/>
      <c r="HO66" s="167"/>
      <c r="HP66" s="167"/>
      <c r="HQ66" s="167"/>
      <c r="HR66" s="167"/>
      <c r="HS66" s="167"/>
      <c r="HT66" s="167"/>
      <c r="HU66" s="167"/>
      <c r="HV66" s="167"/>
      <c r="HW66" s="167"/>
      <c r="HX66" s="167"/>
      <c r="HY66" s="167"/>
      <c r="HZ66" s="167"/>
      <c r="IA66" s="167"/>
      <c r="IB66" s="167"/>
      <c r="IC66" s="167"/>
      <c r="ID66" s="167"/>
      <c r="IE66" s="167"/>
      <c r="IF66" s="167"/>
      <c r="IG66" s="167"/>
      <c r="IH66" s="167"/>
      <c r="II66" s="167"/>
      <c r="IJ66" s="167"/>
      <c r="IK66" s="167"/>
      <c r="IL66" s="167"/>
      <c r="IM66" s="167"/>
      <c r="IN66" s="167"/>
      <c r="IO66" s="167"/>
      <c r="IP66" s="167"/>
      <c r="IQ66" s="167"/>
      <c r="IR66" s="167"/>
      <c r="IS66" s="167"/>
      <c r="IT66" s="167"/>
    </row>
  </sheetData>
  <mergeCells count="42">
    <mergeCell ref="A1:D1"/>
    <mergeCell ref="A2:D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40:C40"/>
    <mergeCell ref="B41:C41"/>
    <mergeCell ref="B42:C42"/>
    <mergeCell ref="B43:C43"/>
    <mergeCell ref="B35:C35"/>
    <mergeCell ref="B36:C36"/>
    <mergeCell ref="B37:C37"/>
    <mergeCell ref="B38:C38"/>
    <mergeCell ref="B39:C39"/>
  </mergeCells>
  <phoneticPr fontId="7" type="noConversion"/>
  <hyperlinks>
    <hyperlink ref="A2:D2" location="金融业收支!A1" display="金融企业支出明细表"/>
  </hyperlinks>
  <printOptions horizontalCentered="1"/>
  <pageMargins left="0.79" right="0.39" top="0.79" bottom="0.39" header="0" footer="0"/>
  <pageSetup paperSize="9"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sheetPr codeName="Sheet46" enableFormatConditionsCalculation="0">
    <tabColor rgb="FF00B050"/>
  </sheetPr>
  <dimension ref="A1:R38"/>
  <sheetViews>
    <sheetView workbookViewId="0">
      <selection activeCell="A33" sqref="A33:XFD1048576"/>
    </sheetView>
  </sheetViews>
  <sheetFormatPr defaultColWidth="0" defaultRowHeight="17.100000000000001" customHeight="1" zeroHeight="1"/>
  <cols>
    <col min="1" max="1" width="4.75" style="159" customWidth="1"/>
    <col min="2" max="2" width="7.625" style="159" customWidth="1"/>
    <col min="3" max="3" width="45.625" style="159" customWidth="1"/>
    <col min="4" max="4" width="22.625" style="160" customWidth="1"/>
    <col min="5" max="5" width="7.375" style="475" customWidth="1"/>
    <col min="6" max="6" width="8" style="475" bestFit="1" customWidth="1"/>
    <col min="7" max="7" width="9.625" style="475" bestFit="1" customWidth="1"/>
    <col min="8" max="11" width="8" style="159" hidden="1" customWidth="1"/>
    <col min="12" max="18" width="9.125" style="159" hidden="1" customWidth="1"/>
    <col min="19" max="16384" width="31.625" style="159" hidden="1"/>
  </cols>
  <sheetData>
    <row r="1" spans="1:11" s="307" customFormat="1" ht="20.100000000000001" customHeight="1">
      <c r="A1" s="620" t="s">
        <v>218</v>
      </c>
      <c r="B1" s="620"/>
      <c r="C1" s="620"/>
      <c r="D1" s="620"/>
      <c r="E1" s="474"/>
      <c r="F1" s="461"/>
      <c r="G1" s="461"/>
      <c r="H1" s="345"/>
      <c r="I1" s="344"/>
      <c r="J1" s="345"/>
      <c r="K1" s="345"/>
    </row>
    <row r="2" spans="1:11" s="307" customFormat="1" ht="30.75" customHeight="1">
      <c r="A2" s="591" t="s">
        <v>261</v>
      </c>
      <c r="B2" s="591"/>
      <c r="C2" s="591"/>
      <c r="D2" s="591"/>
      <c r="E2" s="474"/>
      <c r="F2" s="462"/>
      <c r="G2" s="462"/>
      <c r="H2" s="346"/>
      <c r="I2" s="346"/>
      <c r="J2" s="346"/>
      <c r="K2" s="346"/>
    </row>
    <row r="3" spans="1:11" ht="20.100000000000001" customHeight="1">
      <c r="A3" s="161"/>
      <c r="B3" s="161"/>
      <c r="C3" s="161"/>
      <c r="D3" s="162"/>
    </row>
    <row r="4" spans="1:11" s="158" customFormat="1" ht="20.100000000000001" customHeight="1">
      <c r="A4" s="164" t="s">
        <v>0</v>
      </c>
      <c r="B4" s="621" t="s">
        <v>1</v>
      </c>
      <c r="C4" s="622"/>
      <c r="D4" s="165" t="s">
        <v>3</v>
      </c>
      <c r="E4" s="476"/>
      <c r="F4" s="476"/>
      <c r="G4" s="476"/>
    </row>
    <row r="5" spans="1:11" s="158" customFormat="1" ht="20.100000000000001" customHeight="1">
      <c r="A5" s="164">
        <v>1</v>
      </c>
      <c r="B5" s="618" t="s">
        <v>6</v>
      </c>
      <c r="C5" s="619"/>
      <c r="D5" s="246">
        <f>SUM(D6:D11)</f>
        <v>0</v>
      </c>
      <c r="E5" s="476"/>
      <c r="F5" s="476"/>
      <c r="G5" s="476"/>
    </row>
    <row r="6" spans="1:11" s="158" customFormat="1" ht="20.100000000000001" customHeight="1">
      <c r="A6" s="164">
        <v>2</v>
      </c>
      <c r="B6" s="618" t="s">
        <v>9</v>
      </c>
      <c r="C6" s="619"/>
      <c r="D6" s="8"/>
      <c r="E6" s="476"/>
      <c r="F6" s="476"/>
      <c r="G6" s="476"/>
    </row>
    <row r="7" spans="1:11" s="158" customFormat="1" ht="20.100000000000001" customHeight="1">
      <c r="A7" s="164">
        <v>3</v>
      </c>
      <c r="B7" s="618" t="s">
        <v>12</v>
      </c>
      <c r="C7" s="619"/>
      <c r="D7" s="8"/>
      <c r="E7" s="476"/>
      <c r="F7" s="476"/>
      <c r="G7" s="476"/>
    </row>
    <row r="8" spans="1:11" s="158" customFormat="1" ht="20.100000000000001" customHeight="1">
      <c r="A8" s="164">
        <v>4</v>
      </c>
      <c r="B8" s="618" t="s">
        <v>15</v>
      </c>
      <c r="C8" s="619"/>
      <c r="D8" s="8"/>
      <c r="E8" s="476"/>
      <c r="F8" s="476"/>
      <c r="G8" s="476"/>
    </row>
    <row r="9" spans="1:11" s="158" customFormat="1" ht="20.100000000000001" customHeight="1">
      <c r="A9" s="164">
        <v>5</v>
      </c>
      <c r="B9" s="618" t="s">
        <v>18</v>
      </c>
      <c r="C9" s="619"/>
      <c r="D9" s="8"/>
      <c r="E9" s="476"/>
      <c r="F9" s="476"/>
      <c r="G9" s="476"/>
    </row>
    <row r="10" spans="1:11" s="158" customFormat="1" ht="20.100000000000001" customHeight="1">
      <c r="A10" s="164">
        <v>6</v>
      </c>
      <c r="B10" s="618" t="s">
        <v>21</v>
      </c>
      <c r="C10" s="619"/>
      <c r="D10" s="8"/>
      <c r="E10" s="476"/>
      <c r="F10" s="476"/>
      <c r="G10" s="476"/>
    </row>
    <row r="11" spans="1:11" s="158" customFormat="1" ht="20.100000000000001" customHeight="1">
      <c r="A11" s="164">
        <v>7</v>
      </c>
      <c r="B11" s="618" t="s">
        <v>262</v>
      </c>
      <c r="C11" s="619"/>
      <c r="D11" s="246">
        <f>SUM(D12:D13)</f>
        <v>0</v>
      </c>
      <c r="E11" s="477"/>
      <c r="F11" s="476"/>
      <c r="G11" s="476"/>
    </row>
    <row r="12" spans="1:11" s="158" customFormat="1" ht="20.100000000000001" customHeight="1">
      <c r="A12" s="164">
        <v>8</v>
      </c>
      <c r="B12" s="618" t="s">
        <v>26</v>
      </c>
      <c r="C12" s="619"/>
      <c r="D12" s="8"/>
      <c r="E12" s="476"/>
      <c r="F12" s="476"/>
      <c r="G12" s="476"/>
    </row>
    <row r="13" spans="1:11" s="158" customFormat="1" ht="20.100000000000001" customHeight="1">
      <c r="A13" s="164">
        <v>9</v>
      </c>
      <c r="B13" s="618" t="s">
        <v>263</v>
      </c>
      <c r="C13" s="619"/>
      <c r="D13" s="8"/>
      <c r="E13" s="476"/>
      <c r="F13" s="476"/>
      <c r="G13" s="476"/>
    </row>
    <row r="14" spans="1:11" s="158" customFormat="1" ht="20.100000000000001" customHeight="1">
      <c r="A14" s="164">
        <v>10</v>
      </c>
      <c r="B14" s="618" t="s">
        <v>30</v>
      </c>
      <c r="C14" s="619"/>
      <c r="D14" s="246">
        <f>SUM(D15:D21)</f>
        <v>0</v>
      </c>
      <c r="E14" s="476"/>
      <c r="F14" s="478"/>
      <c r="G14" s="476"/>
    </row>
    <row r="15" spans="1:11" s="158" customFormat="1" ht="20.100000000000001" customHeight="1">
      <c r="A15" s="164">
        <v>11</v>
      </c>
      <c r="B15" s="618" t="s">
        <v>33</v>
      </c>
      <c r="C15" s="619"/>
      <c r="D15" s="8"/>
      <c r="E15" s="476"/>
      <c r="F15" s="476"/>
      <c r="G15" s="476"/>
    </row>
    <row r="16" spans="1:11" s="158" customFormat="1" ht="20.100000000000001" customHeight="1">
      <c r="A16" s="164">
        <v>12</v>
      </c>
      <c r="B16" s="618" t="s">
        <v>36</v>
      </c>
      <c r="C16" s="619"/>
      <c r="D16" s="8"/>
      <c r="E16" s="476"/>
      <c r="F16" s="476"/>
      <c r="G16" s="476"/>
    </row>
    <row r="17" spans="1:4" ht="20.100000000000001" customHeight="1">
      <c r="A17" s="164">
        <v>13</v>
      </c>
      <c r="B17" s="618" t="s">
        <v>39</v>
      </c>
      <c r="C17" s="619"/>
      <c r="D17" s="8"/>
    </row>
    <row r="18" spans="1:4" ht="20.100000000000001" customHeight="1">
      <c r="A18" s="164">
        <v>14</v>
      </c>
      <c r="B18" s="618" t="s">
        <v>42</v>
      </c>
      <c r="C18" s="619"/>
      <c r="D18" s="8"/>
    </row>
    <row r="19" spans="1:4" ht="20.100000000000001" customHeight="1">
      <c r="A19" s="164">
        <v>15</v>
      </c>
      <c r="B19" s="618" t="s">
        <v>44</v>
      </c>
      <c r="C19" s="619"/>
      <c r="D19" s="8"/>
    </row>
    <row r="20" spans="1:4" ht="20.100000000000001" customHeight="1">
      <c r="A20" s="164">
        <v>16</v>
      </c>
      <c r="B20" s="618" t="s">
        <v>47</v>
      </c>
      <c r="C20" s="619"/>
      <c r="D20" s="8"/>
    </row>
    <row r="21" spans="1:4" ht="20.100000000000001" customHeight="1">
      <c r="A21" s="164">
        <v>17</v>
      </c>
      <c r="B21" s="618" t="s">
        <v>49</v>
      </c>
      <c r="C21" s="619"/>
      <c r="D21" s="8"/>
    </row>
    <row r="22" spans="1:4" ht="20.100000000000001" customHeight="1">
      <c r="A22" s="164">
        <v>18</v>
      </c>
      <c r="B22" s="618" t="s">
        <v>52</v>
      </c>
      <c r="C22" s="619"/>
      <c r="D22" s="246">
        <f>SUM(D23:D27)</f>
        <v>0</v>
      </c>
    </row>
    <row r="23" spans="1:4" ht="20.100000000000001" customHeight="1">
      <c r="A23" s="164">
        <v>19</v>
      </c>
      <c r="B23" s="618" t="s">
        <v>54</v>
      </c>
      <c r="C23" s="619"/>
      <c r="D23" s="8"/>
    </row>
    <row r="24" spans="1:4" ht="20.100000000000001" customHeight="1">
      <c r="A24" s="164">
        <v>20</v>
      </c>
      <c r="B24" s="618" t="s">
        <v>57</v>
      </c>
      <c r="C24" s="619"/>
      <c r="D24" s="8"/>
    </row>
    <row r="25" spans="1:4" ht="20.100000000000001" customHeight="1">
      <c r="A25" s="164">
        <v>21</v>
      </c>
      <c r="B25" s="618" t="s">
        <v>60</v>
      </c>
      <c r="C25" s="619"/>
      <c r="D25" s="8"/>
    </row>
    <row r="26" spans="1:4" ht="20.100000000000001" customHeight="1">
      <c r="A26" s="164">
        <v>22</v>
      </c>
      <c r="B26" s="618" t="s">
        <v>63</v>
      </c>
      <c r="C26" s="619"/>
      <c r="D26" s="8"/>
    </row>
    <row r="27" spans="1:4" ht="20.100000000000001" customHeight="1">
      <c r="A27" s="164">
        <v>23</v>
      </c>
      <c r="B27" s="618" t="s">
        <v>66</v>
      </c>
      <c r="C27" s="619"/>
      <c r="D27" s="8"/>
    </row>
    <row r="28" spans="1:4" ht="20.100000000000001" customHeight="1">
      <c r="A28" s="164">
        <v>24</v>
      </c>
      <c r="B28" s="618" t="s">
        <v>69</v>
      </c>
      <c r="C28" s="619"/>
      <c r="D28" s="246">
        <f>SUM(D29:D32)</f>
        <v>0</v>
      </c>
    </row>
    <row r="29" spans="1:4" ht="20.100000000000001" customHeight="1">
      <c r="A29" s="164">
        <v>25</v>
      </c>
      <c r="B29" s="618" t="s">
        <v>71</v>
      </c>
      <c r="C29" s="619"/>
      <c r="D29" s="8"/>
    </row>
    <row r="30" spans="1:4" ht="20.100000000000001" customHeight="1">
      <c r="A30" s="164">
        <v>26</v>
      </c>
      <c r="B30" s="618" t="s">
        <v>74</v>
      </c>
      <c r="C30" s="619"/>
      <c r="D30" s="8"/>
    </row>
    <row r="31" spans="1:4" ht="20.100000000000001" customHeight="1">
      <c r="A31" s="164">
        <v>27</v>
      </c>
      <c r="B31" s="618" t="s">
        <v>77</v>
      </c>
      <c r="C31" s="619"/>
      <c r="D31" s="8"/>
    </row>
    <row r="32" spans="1:4" ht="20.100000000000001" customHeight="1">
      <c r="A32" s="164">
        <v>28</v>
      </c>
      <c r="B32" s="618" t="s">
        <v>79</v>
      </c>
      <c r="C32" s="619"/>
      <c r="D32" s="8"/>
    </row>
    <row r="33" spans="1:4" ht="17.100000000000001" hidden="1" customHeight="1">
      <c r="A33" s="158"/>
      <c r="B33" s="158"/>
      <c r="C33" s="158"/>
      <c r="D33" s="166"/>
    </row>
    <row r="34" spans="1:4" ht="17.100000000000001" hidden="1" customHeight="1">
      <c r="A34" s="158"/>
      <c r="B34" s="158"/>
      <c r="C34" s="158"/>
      <c r="D34" s="166"/>
    </row>
    <row r="35" spans="1:4" ht="17.100000000000001" hidden="1" customHeight="1">
      <c r="A35" s="158"/>
      <c r="B35" s="158"/>
      <c r="C35" s="158"/>
      <c r="D35" s="166"/>
    </row>
    <row r="36" spans="1:4" ht="17.100000000000001" hidden="1" customHeight="1">
      <c r="A36" s="158"/>
      <c r="B36" s="158"/>
      <c r="C36" s="158"/>
      <c r="D36" s="166"/>
    </row>
    <row r="37" spans="1:4" ht="17.100000000000001" hidden="1" customHeight="1">
      <c r="A37" s="158"/>
      <c r="B37" s="158"/>
      <c r="C37" s="158"/>
      <c r="D37" s="166"/>
    </row>
    <row r="38" spans="1:4" ht="17.100000000000001" hidden="1" customHeight="1">
      <c r="A38" s="158"/>
      <c r="B38" s="158"/>
      <c r="C38" s="158"/>
      <c r="D38" s="166"/>
    </row>
  </sheetData>
  <mergeCells count="31">
    <mergeCell ref="A1:D1"/>
    <mergeCell ref="A2:D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30:C30"/>
    <mergeCell ref="B31:C31"/>
    <mergeCell ref="B32:C32"/>
    <mergeCell ref="B25:C25"/>
    <mergeCell ref="B26:C26"/>
    <mergeCell ref="B27:C27"/>
    <mergeCell ref="B28:C28"/>
    <mergeCell ref="B29:C29"/>
  </mergeCells>
  <phoneticPr fontId="7" type="noConversion"/>
  <hyperlinks>
    <hyperlink ref="A2:D2" location="金融业收支!A1" display="事业单位、民间非营利组织收入、支出明细表"/>
  </hyperlinks>
  <printOptions horizontalCentered="1"/>
  <pageMargins left="0.79" right="0.39" top="0.79" bottom="0.39" header="0" footer="0"/>
  <pageSetup paperSize="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40</vt:i4>
      </vt:variant>
      <vt:variant>
        <vt:lpstr>命名范围</vt:lpstr>
      </vt:variant>
      <vt:variant>
        <vt:i4>39</vt:i4>
      </vt:variant>
    </vt:vector>
  </HeadingPairs>
  <TitlesOfParts>
    <vt:vector size="79" baseType="lpstr">
      <vt:lpstr>报表封面</vt:lpstr>
      <vt:lpstr>目录</vt:lpstr>
      <vt:lpstr>基础信息表</vt:lpstr>
      <vt:lpstr>A10000年度报表（A类）</vt:lpstr>
      <vt:lpstr>A101010收入明细</vt:lpstr>
      <vt:lpstr>A101020金融收入</vt:lpstr>
      <vt:lpstr>A102010成本支出</vt:lpstr>
      <vt:lpstr>A102020金融支出表</vt:lpstr>
      <vt:lpstr>A103000事业、非营利组织收入、支出表</vt:lpstr>
      <vt:lpstr>A1040期间费用</vt:lpstr>
      <vt:lpstr>A105000纳税调整</vt:lpstr>
      <vt:lpstr>A105010视同销售</vt:lpstr>
      <vt:lpstr>A105020未按权责发生制</vt:lpstr>
      <vt:lpstr>A105030投资收益</vt:lpstr>
      <vt:lpstr>A105040专项用途</vt:lpstr>
      <vt:lpstr>A105050职工薪酬</vt:lpstr>
      <vt:lpstr>A105060广告业务宣传</vt:lpstr>
      <vt:lpstr>A105070捐赠支出</vt:lpstr>
      <vt:lpstr>A105080折旧摊销</vt:lpstr>
      <vt:lpstr>A105090资产损失</vt:lpstr>
      <vt:lpstr>A105100企业重组</vt:lpstr>
      <vt:lpstr>A105110政策性搬迁</vt:lpstr>
      <vt:lpstr>A105120特殊行业准备金</vt:lpstr>
      <vt:lpstr>A106000弥补亏损表</vt:lpstr>
      <vt:lpstr>A107010免、减及加计扣除</vt:lpstr>
      <vt:lpstr>A107011股息红利</vt:lpstr>
      <vt:lpstr>A107012研发费用</vt:lpstr>
      <vt:lpstr>A107020所得减免</vt:lpstr>
      <vt:lpstr>A107030抵扣应纳税所得</vt:lpstr>
      <vt:lpstr>A107040减免所得税</vt:lpstr>
      <vt:lpstr>A107041高新技术</vt:lpstr>
      <vt:lpstr>A107042软件、集成</vt:lpstr>
      <vt:lpstr>A107050税额抵免</vt:lpstr>
      <vt:lpstr>A108000境外所得</vt:lpstr>
      <vt:lpstr>A108010境外所得调整</vt:lpstr>
      <vt:lpstr>A108020境外分支机构</vt:lpstr>
      <vt:lpstr>A108030跨年度</vt:lpstr>
      <vt:lpstr>A109000跨地区</vt:lpstr>
      <vt:lpstr>A109010汇总纳税</vt:lpstr>
      <vt:lpstr>Sheet2</vt:lpstr>
      <vt:lpstr>A105090资产损失!_GoBack</vt:lpstr>
      <vt:lpstr>'A10000年度报表（A类）'!Print_Area</vt:lpstr>
      <vt:lpstr>A101010收入明细!Print_Area</vt:lpstr>
      <vt:lpstr>A101020金融收入!Print_Area</vt:lpstr>
      <vt:lpstr>A102010成本支出!Print_Area</vt:lpstr>
      <vt:lpstr>A102020金融支出表!Print_Area</vt:lpstr>
      <vt:lpstr>A103000事业、非营利组织收入、支出表!Print_Area</vt:lpstr>
      <vt:lpstr>A1040期间费用!Print_Area</vt:lpstr>
      <vt:lpstr>A105000纳税调整!Print_Area</vt:lpstr>
      <vt:lpstr>A105010视同销售!Print_Area</vt:lpstr>
      <vt:lpstr>A105020未按权责发生制!Print_Area</vt:lpstr>
      <vt:lpstr>A105030投资收益!Print_Area</vt:lpstr>
      <vt:lpstr>A105040专项用途!Print_Area</vt:lpstr>
      <vt:lpstr>A105050职工薪酬!Print_Area</vt:lpstr>
      <vt:lpstr>A105060广告业务宣传!Print_Area</vt:lpstr>
      <vt:lpstr>A105070捐赠支出!Print_Area</vt:lpstr>
      <vt:lpstr>A105080折旧摊销!Print_Area</vt:lpstr>
      <vt:lpstr>A105090资产损失!Print_Area</vt:lpstr>
      <vt:lpstr>A105100企业重组!Print_Area</vt:lpstr>
      <vt:lpstr>A105110政策性搬迁!Print_Area</vt:lpstr>
      <vt:lpstr>A105120特殊行业准备金!Print_Area</vt:lpstr>
      <vt:lpstr>A106000弥补亏损表!Print_Area</vt:lpstr>
      <vt:lpstr>A107010免、减及加计扣除!Print_Area</vt:lpstr>
      <vt:lpstr>A107011股息红利!Print_Area</vt:lpstr>
      <vt:lpstr>A107012研发费用!Print_Area</vt:lpstr>
      <vt:lpstr>A107020所得减免!Print_Area</vt:lpstr>
      <vt:lpstr>A107030抵扣应纳税所得!Print_Area</vt:lpstr>
      <vt:lpstr>A107040减免所得税!Print_Area</vt:lpstr>
      <vt:lpstr>A107041高新技术!Print_Area</vt:lpstr>
      <vt:lpstr>A107042软件、集成!Print_Area</vt:lpstr>
      <vt:lpstr>A107050税额抵免!Print_Area</vt:lpstr>
      <vt:lpstr>A108000境外所得!Print_Area</vt:lpstr>
      <vt:lpstr>A108010境外所得调整!Print_Area</vt:lpstr>
      <vt:lpstr>A108020境外分支机构!Print_Area</vt:lpstr>
      <vt:lpstr>A108030跨年度!Print_Area</vt:lpstr>
      <vt:lpstr>A109000跨地区!Print_Area</vt:lpstr>
      <vt:lpstr>A109010汇总纳税!Print_Area</vt:lpstr>
      <vt:lpstr>基础信息表!Print_Area</vt:lpstr>
      <vt:lpstr>目录!Print_Area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云南捷讯企业管理有限公司</cp:lastModifiedBy>
  <cp:revision>1</cp:revision>
  <cp:lastPrinted>2020-08-03T06:56:35Z</cp:lastPrinted>
  <dcterms:created xsi:type="dcterms:W3CDTF">2009-01-08T02:41:15Z</dcterms:created>
  <dcterms:modified xsi:type="dcterms:W3CDTF">2020-08-03T06:56:36Z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